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1460" windowHeight="5970" tabRatio="224" firstSheet="1" activeTab="1"/>
  </bookViews>
  <sheets>
    <sheet name="на 01.01.2013г." sheetId="1" state="hidden" r:id="rId1"/>
    <sheet name="Мосты на 01.09.2016год" sheetId="2" r:id="rId2"/>
  </sheets>
  <externalReferences>
    <externalReference r:id="rId3"/>
  </externalReferences>
  <definedNames>
    <definedName name="_Фильтр_базы_данных" localSheetId="0" hidden="1">'на 01.01.2013г.'!$A$5:$N$387</definedName>
    <definedName name="_xlnm._FilterDatabase" localSheetId="0" hidden="1">'на 01.01.2013г.'!$A$5:$O$391</definedName>
    <definedName name="_xlnm.Print_Titles" localSheetId="1">'Мосты на 01.09.2016год'!$9:$11</definedName>
    <definedName name="_xlnm.Print_Titles" localSheetId="0">'на 01.01.2013г.'!$5:$5</definedName>
    <definedName name="_xlnm.Print_Area" localSheetId="1">'Мосты на 01.09.2016год'!$B$1:$U$517</definedName>
  </definedNames>
  <calcPr calcId="124519"/>
</workbook>
</file>

<file path=xl/calcChain.xml><?xml version="1.0" encoding="utf-8"?>
<calcChain xmlns="http://schemas.openxmlformats.org/spreadsheetml/2006/main">
  <c r="J504" i="2"/>
  <c r="L408"/>
  <c r="T17"/>
  <c r="R17"/>
  <c r="L263"/>
  <c r="L381"/>
  <c r="L382"/>
  <c r="L149"/>
  <c r="L151"/>
  <c r="J151"/>
  <c r="L195"/>
  <c r="J79" l="1"/>
  <c r="L79"/>
  <c r="G511" l="1"/>
  <c r="L505"/>
  <c r="H511" s="1"/>
  <c r="G513"/>
  <c r="L262"/>
  <c r="L82"/>
  <c r="T71" l="1"/>
  <c r="R71"/>
  <c r="T72"/>
  <c r="R72"/>
  <c r="L323"/>
  <c r="L322"/>
  <c r="J324"/>
  <c r="J323"/>
  <c r="J322"/>
  <c r="J36"/>
  <c r="J81"/>
  <c r="J346"/>
  <c r="J362"/>
  <c r="J383"/>
  <c r="J396"/>
  <c r="J407"/>
  <c r="J445"/>
  <c r="J498"/>
  <c r="L426"/>
  <c r="L427"/>
  <c r="T418"/>
  <c r="R418"/>
  <c r="L218"/>
  <c r="L265"/>
  <c r="L504" l="1"/>
  <c r="L325"/>
  <c r="L264"/>
  <c r="L266" s="1"/>
  <c r="J264"/>
  <c r="J263"/>
  <c r="J325"/>
  <c r="L394"/>
  <c r="L397" s="1"/>
  <c r="J394"/>
  <c r="J397" s="1"/>
  <c r="L428"/>
  <c r="J428"/>
  <c r="J427"/>
  <c r="J426"/>
  <c r="L497"/>
  <c r="L496"/>
  <c r="J497"/>
  <c r="J496"/>
  <c r="L344"/>
  <c r="L347" s="1"/>
  <c r="J344"/>
  <c r="J347" s="1"/>
  <c r="T337"/>
  <c r="R337"/>
  <c r="L360"/>
  <c r="L363" s="1"/>
  <c r="J360"/>
  <c r="J363" s="1"/>
  <c r="L481"/>
  <c r="L479"/>
  <c r="J481"/>
  <c r="J480"/>
  <c r="J479"/>
  <c r="T466"/>
  <c r="R466"/>
  <c r="L460"/>
  <c r="L459"/>
  <c r="J461"/>
  <c r="J460"/>
  <c r="J459"/>
  <c r="J382"/>
  <c r="J381"/>
  <c r="L294"/>
  <c r="L293"/>
  <c r="J295"/>
  <c r="J294"/>
  <c r="J293"/>
  <c r="L281"/>
  <c r="L279"/>
  <c r="J281"/>
  <c r="J280"/>
  <c r="J279"/>
  <c r="T268"/>
  <c r="R268"/>
  <c r="J266" l="1"/>
  <c r="L429"/>
  <c r="J429"/>
  <c r="J499"/>
  <c r="L499"/>
  <c r="L282"/>
  <c r="J296"/>
  <c r="J282"/>
  <c r="L296"/>
  <c r="J384"/>
  <c r="J462"/>
  <c r="L462"/>
  <c r="J482"/>
  <c r="L384"/>
  <c r="L305"/>
  <c r="J307"/>
  <c r="J306"/>
  <c r="J305"/>
  <c r="L308"/>
  <c r="T301"/>
  <c r="R301"/>
  <c r="J308" l="1"/>
  <c r="L192"/>
  <c r="L196" s="1"/>
  <c r="H513"/>
  <c r="J194"/>
  <c r="J193"/>
  <c r="J192"/>
  <c r="J196" l="1"/>
  <c r="L150" l="1"/>
  <c r="J150"/>
  <c r="J149"/>
  <c r="L152" l="1"/>
  <c r="J152"/>
  <c r="R127"/>
  <c r="T127"/>
  <c r="L98"/>
  <c r="L101" s="1"/>
  <c r="J100"/>
  <c r="J99"/>
  <c r="J98"/>
  <c r="J101" l="1"/>
  <c r="L58"/>
  <c r="L57"/>
  <c r="L56"/>
  <c r="L55"/>
  <c r="J58"/>
  <c r="J57"/>
  <c r="J56"/>
  <c r="J55"/>
  <c r="L35"/>
  <c r="L34"/>
  <c r="J35"/>
  <c r="J34"/>
  <c r="T27"/>
  <c r="R27"/>
  <c r="L164"/>
  <c r="L163"/>
  <c r="L162"/>
  <c r="J164"/>
  <c r="J163"/>
  <c r="J162"/>
  <c r="L216"/>
  <c r="L217"/>
  <c r="L215"/>
  <c r="J217"/>
  <c r="J216"/>
  <c r="J215"/>
  <c r="T200"/>
  <c r="R200"/>
  <c r="L122"/>
  <c r="L121"/>
  <c r="L120"/>
  <c r="J122"/>
  <c r="J121"/>
  <c r="J120"/>
  <c r="R103"/>
  <c r="T103"/>
  <c r="J165" l="1"/>
  <c r="J123"/>
  <c r="L219"/>
  <c r="J219"/>
  <c r="J37"/>
  <c r="J59"/>
  <c r="L37"/>
  <c r="L123"/>
  <c r="L165"/>
  <c r="L405"/>
  <c r="J406"/>
  <c r="J405"/>
  <c r="L406"/>
  <c r="L246"/>
  <c r="L243"/>
  <c r="L245"/>
  <c r="L503" s="1"/>
  <c r="H510" s="1"/>
  <c r="J245"/>
  <c r="J503" s="1"/>
  <c r="G510" s="1"/>
  <c r="J243"/>
  <c r="L83"/>
  <c r="J83"/>
  <c r="L444"/>
  <c r="L443"/>
  <c r="J444"/>
  <c r="J443"/>
  <c r="L446"/>
  <c r="L482"/>
  <c r="L59"/>
  <c r="T302"/>
  <c r="R18"/>
  <c r="T18"/>
  <c r="R13"/>
  <c r="T13"/>
  <c r="R14"/>
  <c r="T14"/>
  <c r="R15"/>
  <c r="T15"/>
  <c r="R16"/>
  <c r="T16"/>
  <c r="R19"/>
  <c r="T19"/>
  <c r="R20"/>
  <c r="T20"/>
  <c r="R21"/>
  <c r="T21"/>
  <c r="R22"/>
  <c r="T22"/>
  <c r="R23"/>
  <c r="T23"/>
  <c r="R24"/>
  <c r="T24"/>
  <c r="R25"/>
  <c r="T25"/>
  <c r="R26"/>
  <c r="T26"/>
  <c r="R28"/>
  <c r="T28"/>
  <c r="R29"/>
  <c r="T29"/>
  <c r="R30"/>
  <c r="T30"/>
  <c r="R31"/>
  <c r="T31"/>
  <c r="R32"/>
  <c r="T32"/>
  <c r="T491"/>
  <c r="R491"/>
  <c r="T490"/>
  <c r="R490"/>
  <c r="T489"/>
  <c r="R489"/>
  <c r="T488"/>
  <c r="R488"/>
  <c r="T487"/>
  <c r="R487"/>
  <c r="T486"/>
  <c r="R486"/>
  <c r="T205"/>
  <c r="R205"/>
  <c r="T485"/>
  <c r="R485"/>
  <c r="T484"/>
  <c r="R484"/>
  <c r="T477"/>
  <c r="R477"/>
  <c r="T476"/>
  <c r="R476"/>
  <c r="T475"/>
  <c r="R475"/>
  <c r="T474"/>
  <c r="R474"/>
  <c r="T473"/>
  <c r="R473"/>
  <c r="T472"/>
  <c r="R472"/>
  <c r="T471"/>
  <c r="R471"/>
  <c r="T470"/>
  <c r="R470"/>
  <c r="T469"/>
  <c r="R469"/>
  <c r="T468"/>
  <c r="R468"/>
  <c r="T467"/>
  <c r="R467"/>
  <c r="T465"/>
  <c r="R465"/>
  <c r="T464"/>
  <c r="R464"/>
  <c r="T458"/>
  <c r="R458"/>
  <c r="T457"/>
  <c r="R457"/>
  <c r="T456"/>
  <c r="R456"/>
  <c r="T455"/>
  <c r="R455"/>
  <c r="T454"/>
  <c r="R454"/>
  <c r="T453"/>
  <c r="R453"/>
  <c r="T452"/>
  <c r="R452"/>
  <c r="T451"/>
  <c r="R451"/>
  <c r="T450"/>
  <c r="R450"/>
  <c r="T449"/>
  <c r="R449"/>
  <c r="T448"/>
  <c r="R448"/>
  <c r="T442"/>
  <c r="R442"/>
  <c r="T441"/>
  <c r="R441"/>
  <c r="T440"/>
  <c r="R440"/>
  <c r="T439"/>
  <c r="R439"/>
  <c r="T438"/>
  <c r="R438"/>
  <c r="T437"/>
  <c r="R437"/>
  <c r="T436"/>
  <c r="R436"/>
  <c r="T435"/>
  <c r="R435"/>
  <c r="T434"/>
  <c r="R434"/>
  <c r="T433"/>
  <c r="R433"/>
  <c r="T431"/>
  <c r="R431"/>
  <c r="T425"/>
  <c r="R425"/>
  <c r="T424"/>
  <c r="R424"/>
  <c r="T423"/>
  <c r="R423"/>
  <c r="T422"/>
  <c r="R422"/>
  <c r="T421"/>
  <c r="R421"/>
  <c r="T420"/>
  <c r="R420"/>
  <c r="T419"/>
  <c r="R419"/>
  <c r="T417"/>
  <c r="R417"/>
  <c r="T416"/>
  <c r="R416"/>
  <c r="T415"/>
  <c r="R415"/>
  <c r="T414"/>
  <c r="R414"/>
  <c r="T413"/>
  <c r="R413"/>
  <c r="T412"/>
  <c r="R412"/>
  <c r="T411"/>
  <c r="R411"/>
  <c r="T403"/>
  <c r="R403"/>
  <c r="T402"/>
  <c r="R402"/>
  <c r="T401"/>
  <c r="R401"/>
  <c r="T400"/>
  <c r="R400"/>
  <c r="T399"/>
  <c r="R399"/>
  <c r="T393"/>
  <c r="R393"/>
  <c r="T392"/>
  <c r="R392"/>
  <c r="T391"/>
  <c r="R391"/>
  <c r="T390"/>
  <c r="R390"/>
  <c r="T389"/>
  <c r="R389"/>
  <c r="T388"/>
  <c r="R388"/>
  <c r="T387"/>
  <c r="R387"/>
  <c r="T386"/>
  <c r="R386"/>
  <c r="T379"/>
  <c r="R379"/>
  <c r="T378"/>
  <c r="R378"/>
  <c r="T377"/>
  <c r="R377"/>
  <c r="T376"/>
  <c r="R376"/>
  <c r="T375"/>
  <c r="R375"/>
  <c r="T374"/>
  <c r="R374"/>
  <c r="T373"/>
  <c r="R373"/>
  <c r="T372"/>
  <c r="R372"/>
  <c r="T371"/>
  <c r="R371"/>
  <c r="T370"/>
  <c r="R370"/>
  <c r="T369"/>
  <c r="R369"/>
  <c r="T368"/>
  <c r="R368"/>
  <c r="T367"/>
  <c r="R367"/>
  <c r="T366"/>
  <c r="R366"/>
  <c r="T365"/>
  <c r="R365"/>
  <c r="T358"/>
  <c r="R358"/>
  <c r="T357"/>
  <c r="R357"/>
  <c r="T356"/>
  <c r="R356"/>
  <c r="T355"/>
  <c r="R355"/>
  <c r="T354"/>
  <c r="R354"/>
  <c r="T353"/>
  <c r="R353"/>
  <c r="T352"/>
  <c r="R352"/>
  <c r="T351"/>
  <c r="R351"/>
  <c r="T350"/>
  <c r="R350"/>
  <c r="T349"/>
  <c r="R349"/>
  <c r="T343"/>
  <c r="R343"/>
  <c r="T342"/>
  <c r="R342"/>
  <c r="T341"/>
  <c r="R341"/>
  <c r="T340"/>
  <c r="R340"/>
  <c r="T339"/>
  <c r="R339"/>
  <c r="T338"/>
  <c r="R338"/>
  <c r="T336"/>
  <c r="R336"/>
  <c r="T335"/>
  <c r="R335"/>
  <c r="T334"/>
  <c r="R334"/>
  <c r="T332"/>
  <c r="R332"/>
  <c r="T331"/>
  <c r="R331"/>
  <c r="T330"/>
  <c r="R330"/>
  <c r="T329"/>
  <c r="R329"/>
  <c r="T328"/>
  <c r="R328"/>
  <c r="T327"/>
  <c r="R327"/>
  <c r="T321"/>
  <c r="R321"/>
  <c r="T320"/>
  <c r="R320"/>
  <c r="T319"/>
  <c r="R319"/>
  <c r="T318"/>
  <c r="R318"/>
  <c r="T317"/>
  <c r="R317"/>
  <c r="T316"/>
  <c r="R316"/>
  <c r="T315"/>
  <c r="R315"/>
  <c r="T314"/>
  <c r="R314"/>
  <c r="T313"/>
  <c r="R313"/>
  <c r="T312"/>
  <c r="R312"/>
  <c r="T311"/>
  <c r="R311"/>
  <c r="T310"/>
  <c r="R310"/>
  <c r="T303"/>
  <c r="R303"/>
  <c r="T300"/>
  <c r="R300"/>
  <c r="T299"/>
  <c r="R299"/>
  <c r="T298"/>
  <c r="R298"/>
  <c r="T292"/>
  <c r="R292"/>
  <c r="T291"/>
  <c r="R291"/>
  <c r="T290"/>
  <c r="R290"/>
  <c r="T289"/>
  <c r="R289"/>
  <c r="T288"/>
  <c r="R288"/>
  <c r="T287"/>
  <c r="R287"/>
  <c r="T286"/>
  <c r="R286"/>
  <c r="T285"/>
  <c r="R285"/>
  <c r="T284"/>
  <c r="R284"/>
  <c r="T278"/>
  <c r="R278"/>
  <c r="T277"/>
  <c r="R277"/>
  <c r="T276"/>
  <c r="R276"/>
  <c r="T275"/>
  <c r="R275"/>
  <c r="T274"/>
  <c r="R274"/>
  <c r="T273"/>
  <c r="R273"/>
  <c r="T272"/>
  <c r="R272"/>
  <c r="T271"/>
  <c r="R271"/>
  <c r="T270"/>
  <c r="R270"/>
  <c r="T269"/>
  <c r="R269"/>
  <c r="T261"/>
  <c r="R261"/>
  <c r="T253"/>
  <c r="R253"/>
  <c r="T259"/>
  <c r="R259"/>
  <c r="T258"/>
  <c r="R258"/>
  <c r="T249"/>
  <c r="R249"/>
  <c r="T248"/>
  <c r="R248"/>
  <c r="T257"/>
  <c r="R257"/>
  <c r="T256"/>
  <c r="R256"/>
  <c r="T255"/>
  <c r="R255"/>
  <c r="T254"/>
  <c r="R254"/>
  <c r="T252"/>
  <c r="R252"/>
  <c r="T251"/>
  <c r="R251"/>
  <c r="T250"/>
  <c r="R250"/>
  <c r="T242"/>
  <c r="R242"/>
  <c r="T241"/>
  <c r="R241"/>
  <c r="T240"/>
  <c r="R240"/>
  <c r="T239"/>
  <c r="R239"/>
  <c r="T238"/>
  <c r="R238"/>
  <c r="T237"/>
  <c r="R237"/>
  <c r="T236"/>
  <c r="R236"/>
  <c r="T235"/>
  <c r="R235"/>
  <c r="T234"/>
  <c r="R234"/>
  <c r="T233"/>
  <c r="R233"/>
  <c r="T232"/>
  <c r="R232"/>
  <c r="T231"/>
  <c r="R231"/>
  <c r="T230"/>
  <c r="R230"/>
  <c r="T229"/>
  <c r="R229"/>
  <c r="T228"/>
  <c r="R228"/>
  <c r="T227"/>
  <c r="R227"/>
  <c r="T226"/>
  <c r="R226"/>
  <c r="T225"/>
  <c r="R225"/>
  <c r="T224"/>
  <c r="R224"/>
  <c r="T223"/>
  <c r="R223"/>
  <c r="T222"/>
  <c r="R222"/>
  <c r="T221"/>
  <c r="R221"/>
  <c r="T213"/>
  <c r="R213"/>
  <c r="T212"/>
  <c r="R212"/>
  <c r="T211"/>
  <c r="R211"/>
  <c r="T210"/>
  <c r="R210"/>
  <c r="T209"/>
  <c r="R209"/>
  <c r="T208"/>
  <c r="R208"/>
  <c r="T207"/>
  <c r="R207"/>
  <c r="T199"/>
  <c r="R199"/>
  <c r="T198"/>
  <c r="R198"/>
  <c r="T206"/>
  <c r="R206"/>
  <c r="T201"/>
  <c r="R201"/>
  <c r="T202"/>
  <c r="R202"/>
  <c r="T203"/>
  <c r="R203"/>
  <c r="T204"/>
  <c r="R204"/>
  <c r="T78"/>
  <c r="R78"/>
  <c r="T189"/>
  <c r="R189"/>
  <c r="T188"/>
  <c r="R188"/>
  <c r="T187"/>
  <c r="R187"/>
  <c r="T186"/>
  <c r="R186"/>
  <c r="T185"/>
  <c r="R185"/>
  <c r="T184"/>
  <c r="R184"/>
  <c r="T183"/>
  <c r="R183"/>
  <c r="T182"/>
  <c r="R182"/>
  <c r="T181"/>
  <c r="R181"/>
  <c r="T180"/>
  <c r="R180"/>
  <c r="T179"/>
  <c r="R179"/>
  <c r="T178"/>
  <c r="R178"/>
  <c r="T177"/>
  <c r="R177"/>
  <c r="T176"/>
  <c r="R176"/>
  <c r="T175"/>
  <c r="R175"/>
  <c r="T174"/>
  <c r="R174"/>
  <c r="T173"/>
  <c r="R173"/>
  <c r="T172"/>
  <c r="R172"/>
  <c r="T171"/>
  <c r="R171"/>
  <c r="T170"/>
  <c r="R170"/>
  <c r="T169"/>
  <c r="R169"/>
  <c r="T168"/>
  <c r="R168"/>
  <c r="T167"/>
  <c r="R167"/>
  <c r="T160"/>
  <c r="R160"/>
  <c r="T158"/>
  <c r="R158"/>
  <c r="T156"/>
  <c r="R156"/>
  <c r="T155"/>
  <c r="R155"/>
  <c r="T154"/>
  <c r="R154"/>
  <c r="T147"/>
  <c r="R147"/>
  <c r="T146"/>
  <c r="R146"/>
  <c r="T145"/>
  <c r="R145"/>
  <c r="T144"/>
  <c r="R144"/>
  <c r="T143"/>
  <c r="R143"/>
  <c r="T142"/>
  <c r="R142"/>
  <c r="T141"/>
  <c r="R141"/>
  <c r="T140"/>
  <c r="R140"/>
  <c r="T139"/>
  <c r="R139"/>
  <c r="T138"/>
  <c r="R138"/>
  <c r="T137"/>
  <c r="R137"/>
  <c r="T136"/>
  <c r="R136"/>
  <c r="T135"/>
  <c r="R135"/>
  <c r="T134"/>
  <c r="R134"/>
  <c r="T133"/>
  <c r="R133"/>
  <c r="T132"/>
  <c r="R132"/>
  <c r="T131"/>
  <c r="R131"/>
  <c r="T130"/>
  <c r="R130"/>
  <c r="T129"/>
  <c r="R129"/>
  <c r="T128"/>
  <c r="R128"/>
  <c r="T126"/>
  <c r="R126"/>
  <c r="T119"/>
  <c r="R119"/>
  <c r="T118"/>
  <c r="R118"/>
  <c r="T117"/>
  <c r="R117"/>
  <c r="T116"/>
  <c r="R116"/>
  <c r="T115"/>
  <c r="R115"/>
  <c r="T114"/>
  <c r="R114"/>
  <c r="T113"/>
  <c r="R113"/>
  <c r="T112"/>
  <c r="R112"/>
  <c r="T111"/>
  <c r="R111"/>
  <c r="T110"/>
  <c r="R110"/>
  <c r="T109"/>
  <c r="R109"/>
  <c r="T108"/>
  <c r="R108"/>
  <c r="T107"/>
  <c r="R107"/>
  <c r="T106"/>
  <c r="R106"/>
  <c r="T105"/>
  <c r="R105"/>
  <c r="T104"/>
  <c r="R104"/>
  <c r="T97"/>
  <c r="R97"/>
  <c r="T96"/>
  <c r="R96"/>
  <c r="T95"/>
  <c r="R95"/>
  <c r="T94"/>
  <c r="R94"/>
  <c r="T93"/>
  <c r="R93"/>
  <c r="T92"/>
  <c r="R92"/>
  <c r="T91"/>
  <c r="R91"/>
  <c r="T90"/>
  <c r="R90"/>
  <c r="T89"/>
  <c r="R89"/>
  <c r="T88"/>
  <c r="R88"/>
  <c r="T87"/>
  <c r="R87"/>
  <c r="T86"/>
  <c r="R86"/>
  <c r="T85"/>
  <c r="R85"/>
  <c r="T77"/>
  <c r="R77"/>
  <c r="T76"/>
  <c r="R76"/>
  <c r="T75"/>
  <c r="R75"/>
  <c r="T66"/>
  <c r="R66"/>
  <c r="T64"/>
  <c r="R64"/>
  <c r="T74"/>
  <c r="R74"/>
  <c r="T73"/>
  <c r="R73"/>
  <c r="T70"/>
  <c r="R70"/>
  <c r="T69"/>
  <c r="R69"/>
  <c r="T68"/>
  <c r="R68"/>
  <c r="T67"/>
  <c r="R67"/>
  <c r="T65"/>
  <c r="R65"/>
  <c r="T63"/>
  <c r="R63"/>
  <c r="T61"/>
  <c r="R61"/>
  <c r="T54"/>
  <c r="R54"/>
  <c r="T53"/>
  <c r="R53"/>
  <c r="T52"/>
  <c r="R52"/>
  <c r="T51"/>
  <c r="R51"/>
  <c r="T50"/>
  <c r="R50"/>
  <c r="T49"/>
  <c r="R49"/>
  <c r="T48"/>
  <c r="R48"/>
  <c r="T47"/>
  <c r="R47"/>
  <c r="T46"/>
  <c r="R46"/>
  <c r="T45"/>
  <c r="R45"/>
  <c r="T44"/>
  <c r="R44"/>
  <c r="T43"/>
  <c r="R43"/>
  <c r="T42"/>
  <c r="R42"/>
  <c r="T41"/>
  <c r="R41"/>
  <c r="T40"/>
  <c r="R40"/>
  <c r="T39"/>
  <c r="R39"/>
  <c r="S169" i="1"/>
  <c r="Q169"/>
  <c r="S112"/>
  <c r="Q112"/>
  <c r="S98"/>
  <c r="Q98"/>
  <c r="S313"/>
  <c r="Q313"/>
  <c r="S351"/>
  <c r="Q351"/>
  <c r="S369"/>
  <c r="Q369"/>
  <c r="Q6"/>
  <c r="S6"/>
  <c r="Q7"/>
  <c r="S7"/>
  <c r="Q8"/>
  <c r="S8"/>
  <c r="Q9"/>
  <c r="S9"/>
  <c r="Q10"/>
  <c r="S10"/>
  <c r="Q11"/>
  <c r="S11"/>
  <c r="Q12"/>
  <c r="S12"/>
  <c r="Q13"/>
  <c r="S13"/>
  <c r="Q14"/>
  <c r="S14"/>
  <c r="Q15"/>
  <c r="S15"/>
  <c r="Q16"/>
  <c r="S16"/>
  <c r="Q17"/>
  <c r="S17"/>
  <c r="Q18"/>
  <c r="S18"/>
  <c r="Q19"/>
  <c r="S19"/>
  <c r="Q20"/>
  <c r="S20"/>
  <c r="Q21"/>
  <c r="S21"/>
  <c r="Q22"/>
  <c r="S22"/>
  <c r="Q23"/>
  <c r="S23"/>
  <c r="Q24"/>
  <c r="S24"/>
  <c r="Q25"/>
  <c r="S25"/>
  <c r="Q26"/>
  <c r="S26"/>
  <c r="Q27"/>
  <c r="S27"/>
  <c r="Q28"/>
  <c r="S28"/>
  <c r="Q29"/>
  <c r="S29"/>
  <c r="Q30"/>
  <c r="S30"/>
  <c r="Q31"/>
  <c r="S31"/>
  <c r="Q32"/>
  <c r="S32"/>
  <c r="Q33"/>
  <c r="S33"/>
  <c r="Q34"/>
  <c r="S34"/>
  <c r="Q35"/>
  <c r="S35"/>
  <c r="Q36"/>
  <c r="S36"/>
  <c r="Q37"/>
  <c r="S37"/>
  <c r="Q38"/>
  <c r="S38"/>
  <c r="Q39"/>
  <c r="S39"/>
  <c r="Q40"/>
  <c r="S40"/>
  <c r="Q41"/>
  <c r="S41"/>
  <c r="Q42"/>
  <c r="S42"/>
  <c r="Q43"/>
  <c r="S43"/>
  <c r="Q44"/>
  <c r="S44"/>
  <c r="Q45"/>
  <c r="S45"/>
  <c r="Q46"/>
  <c r="S46"/>
  <c r="Q47"/>
  <c r="S47"/>
  <c r="Q48"/>
  <c r="S48"/>
  <c r="Q49"/>
  <c r="S49"/>
  <c r="Q50"/>
  <c r="S50"/>
  <c r="Q51"/>
  <c r="S51"/>
  <c r="Q52"/>
  <c r="S52"/>
  <c r="Q53"/>
  <c r="S53"/>
  <c r="Q54"/>
  <c r="S54"/>
  <c r="Q55"/>
  <c r="S55"/>
  <c r="Q56"/>
  <c r="S56"/>
  <c r="Q57"/>
  <c r="S57"/>
  <c r="Q58"/>
  <c r="S58"/>
  <c r="Q59"/>
  <c r="S59"/>
  <c r="Q60"/>
  <c r="S60"/>
  <c r="Q61"/>
  <c r="S61"/>
  <c r="Q62"/>
  <c r="S62"/>
  <c r="Q63"/>
  <c r="S63"/>
  <c r="Q64"/>
  <c r="S64"/>
  <c r="Q65"/>
  <c r="S65"/>
  <c r="Q66"/>
  <c r="S66"/>
  <c r="Q67"/>
  <c r="S67"/>
  <c r="Q68"/>
  <c r="S68"/>
  <c r="Q69"/>
  <c r="S69"/>
  <c r="Q70"/>
  <c r="S70"/>
  <c r="Q71"/>
  <c r="S71"/>
  <c r="Q72"/>
  <c r="S72"/>
  <c r="Q73"/>
  <c r="S73"/>
  <c r="Q74"/>
  <c r="S74"/>
  <c r="Q75"/>
  <c r="S75"/>
  <c r="Q76"/>
  <c r="S76"/>
  <c r="Q77"/>
  <c r="S77"/>
  <c r="Q78"/>
  <c r="S78"/>
  <c r="Q79"/>
  <c r="S79"/>
  <c r="Q80"/>
  <c r="S80"/>
  <c r="Q81"/>
  <c r="S81"/>
  <c r="Q82"/>
  <c r="S82"/>
  <c r="Q83"/>
  <c r="S83"/>
  <c r="Q84"/>
  <c r="S84"/>
  <c r="Q85"/>
  <c r="S85"/>
  <c r="Q86"/>
  <c r="S86"/>
  <c r="Q87"/>
  <c r="S87"/>
  <c r="Q88"/>
  <c r="S88"/>
  <c r="Q89"/>
  <c r="S89"/>
  <c r="Q90"/>
  <c r="S90"/>
  <c r="Q91"/>
  <c r="S91"/>
  <c r="Q92"/>
  <c r="S92"/>
  <c r="Q93"/>
  <c r="S93"/>
  <c r="Q94"/>
  <c r="S94"/>
  <c r="Q95"/>
  <c r="S95"/>
  <c r="Q96"/>
  <c r="S96"/>
  <c r="Q97"/>
  <c r="S97"/>
  <c r="Q100"/>
  <c r="S100"/>
  <c r="Q101"/>
  <c r="S101"/>
  <c r="Q102"/>
  <c r="S102"/>
  <c r="Q103"/>
  <c r="S103"/>
  <c r="Q104"/>
  <c r="S104"/>
  <c r="Q105"/>
  <c r="S105"/>
  <c r="Q106"/>
  <c r="S106"/>
  <c r="Q107"/>
  <c r="S107"/>
  <c r="Q108"/>
  <c r="S108"/>
  <c r="Q109"/>
  <c r="S109"/>
  <c r="Q110"/>
  <c r="S110"/>
  <c r="Q111"/>
  <c r="S111"/>
  <c r="Q113"/>
  <c r="S113"/>
  <c r="Q114"/>
  <c r="S114"/>
  <c r="Q115"/>
  <c r="S115"/>
  <c r="Q116"/>
  <c r="S116"/>
  <c r="Q117"/>
  <c r="S117"/>
  <c r="Q118"/>
  <c r="S118"/>
  <c r="Q119"/>
  <c r="S119"/>
  <c r="Q120"/>
  <c r="S120"/>
  <c r="Q121"/>
  <c r="S121"/>
  <c r="Q122"/>
  <c r="S122"/>
  <c r="Q123"/>
  <c r="S123"/>
  <c r="Q124"/>
  <c r="S124"/>
  <c r="Q125"/>
  <c r="S125"/>
  <c r="Q126"/>
  <c r="S126"/>
  <c r="Q127"/>
  <c r="S127"/>
  <c r="Q128"/>
  <c r="S128"/>
  <c r="Q129"/>
  <c r="S129"/>
  <c r="Q130"/>
  <c r="S130"/>
  <c r="Q132"/>
  <c r="S132"/>
  <c r="Q133"/>
  <c r="S133"/>
  <c r="Q134"/>
  <c r="S134"/>
  <c r="Q135"/>
  <c r="S135"/>
  <c r="Q136"/>
  <c r="S136"/>
  <c r="Q137"/>
  <c r="S137"/>
  <c r="Q138"/>
  <c r="S138"/>
  <c r="Q139"/>
  <c r="S139"/>
  <c r="Q140"/>
  <c r="S140"/>
  <c r="Q141"/>
  <c r="S141"/>
  <c r="Q142"/>
  <c r="S142"/>
  <c r="Q143"/>
  <c r="S143"/>
  <c r="Q144"/>
  <c r="S144"/>
  <c r="Q145"/>
  <c r="S145"/>
  <c r="Q146"/>
  <c r="S146"/>
  <c r="Q147"/>
  <c r="S147"/>
  <c r="Q148"/>
  <c r="S148"/>
  <c r="Q149"/>
  <c r="S149"/>
  <c r="Q150"/>
  <c r="S150"/>
  <c r="Q151"/>
  <c r="S151"/>
  <c r="Q152"/>
  <c r="S152"/>
  <c r="Q153"/>
  <c r="S153"/>
  <c r="Q154"/>
  <c r="S154"/>
  <c r="Q155"/>
  <c r="S155"/>
  <c r="Q156"/>
  <c r="S156"/>
  <c r="Q157"/>
  <c r="S157"/>
  <c r="Q158"/>
  <c r="S158"/>
  <c r="Q159"/>
  <c r="S159"/>
  <c r="Q160"/>
  <c r="S160"/>
  <c r="Q161"/>
  <c r="S161"/>
  <c r="Q162"/>
  <c r="S162"/>
  <c r="Q163"/>
  <c r="S163"/>
  <c r="Q170"/>
  <c r="S170"/>
  <c r="Q171"/>
  <c r="S171"/>
  <c r="Q172"/>
  <c r="S172"/>
  <c r="Q173"/>
  <c r="S173"/>
  <c r="Q174"/>
  <c r="S174"/>
  <c r="Q175"/>
  <c r="S175"/>
  <c r="Q176"/>
  <c r="S176"/>
  <c r="Q177"/>
  <c r="S177"/>
  <c r="Q178"/>
  <c r="S178"/>
  <c r="Q179"/>
  <c r="S179"/>
  <c r="Q180"/>
  <c r="S180"/>
  <c r="Q181"/>
  <c r="S181"/>
  <c r="Q182"/>
  <c r="S182"/>
  <c r="Q183"/>
  <c r="S183"/>
  <c r="Q184"/>
  <c r="S184"/>
  <c r="Q185"/>
  <c r="S185"/>
  <c r="Q186"/>
  <c r="S186"/>
  <c r="Q187"/>
  <c r="S187"/>
  <c r="Q188"/>
  <c r="S188"/>
  <c r="Q189"/>
  <c r="S189"/>
  <c r="Q190"/>
  <c r="S190"/>
  <c r="Q191"/>
  <c r="S191"/>
  <c r="Q192"/>
  <c r="S192"/>
  <c r="Q193"/>
  <c r="S193"/>
  <c r="Q194"/>
  <c r="S194"/>
  <c r="Q195"/>
  <c r="S195"/>
  <c r="Q196"/>
  <c r="S196"/>
  <c r="Q197"/>
  <c r="S197"/>
  <c r="Q198"/>
  <c r="S198"/>
  <c r="Q199"/>
  <c r="S199"/>
  <c r="Q200"/>
  <c r="S200"/>
  <c r="Q201"/>
  <c r="S201"/>
  <c r="Q202"/>
  <c r="S202"/>
  <c r="Q203"/>
  <c r="S203"/>
  <c r="Q204"/>
  <c r="S204"/>
  <c r="Q205"/>
  <c r="S205"/>
  <c r="Q206"/>
  <c r="S206"/>
  <c r="Q207"/>
  <c r="S207"/>
  <c r="Q208"/>
  <c r="S208"/>
  <c r="Q209"/>
  <c r="S209"/>
  <c r="Q210"/>
  <c r="S210"/>
  <c r="Q211"/>
  <c r="S211"/>
  <c r="Q212"/>
  <c r="S212"/>
  <c r="Q213"/>
  <c r="S213"/>
  <c r="Q214"/>
  <c r="S214"/>
  <c r="Q215"/>
  <c r="S215"/>
  <c r="Q216"/>
  <c r="S216"/>
  <c r="Q217"/>
  <c r="S217"/>
  <c r="Q218"/>
  <c r="S218"/>
  <c r="Q219"/>
  <c r="S219"/>
  <c r="Q220"/>
  <c r="S220"/>
  <c r="Q221"/>
  <c r="S221"/>
  <c r="Q222"/>
  <c r="S222"/>
  <c r="Q223"/>
  <c r="S223"/>
  <c r="Q224"/>
  <c r="S224"/>
  <c r="Q225"/>
  <c r="S225"/>
  <c r="Q226"/>
  <c r="S226"/>
  <c r="Q227"/>
  <c r="S227"/>
  <c r="Q228"/>
  <c r="S228"/>
  <c r="Q229"/>
  <c r="S229"/>
  <c r="Q230"/>
  <c r="S230"/>
  <c r="Q231"/>
  <c r="S231"/>
  <c r="Q232"/>
  <c r="S232"/>
  <c r="Q233"/>
  <c r="S233"/>
  <c r="Q234"/>
  <c r="S234"/>
  <c r="Q235"/>
  <c r="S235"/>
  <c r="Q236"/>
  <c r="S236"/>
  <c r="Q237"/>
  <c r="S237"/>
  <c r="Q238"/>
  <c r="S238"/>
  <c r="Q239"/>
  <c r="S239"/>
  <c r="Q240"/>
  <c r="S240"/>
  <c r="Q241"/>
  <c r="S241"/>
  <c r="Q242"/>
  <c r="S242"/>
  <c r="Q243"/>
  <c r="S243"/>
  <c r="Q244"/>
  <c r="S244"/>
  <c r="Q245"/>
  <c r="S245"/>
  <c r="Q246"/>
  <c r="S246"/>
  <c r="Q247"/>
  <c r="S247"/>
  <c r="Q248"/>
  <c r="S248"/>
  <c r="Q249"/>
  <c r="S249"/>
  <c r="Q250"/>
  <c r="S250"/>
  <c r="Q251"/>
  <c r="S251"/>
  <c r="Q252"/>
  <c r="S252"/>
  <c r="Q253"/>
  <c r="S253"/>
  <c r="Q254"/>
  <c r="S254"/>
  <c r="Q255"/>
  <c r="S255"/>
  <c r="Q256"/>
  <c r="S256"/>
  <c r="Q257"/>
  <c r="S257"/>
  <c r="Q258"/>
  <c r="S258"/>
  <c r="Q259"/>
  <c r="S259"/>
  <c r="Q260"/>
  <c r="S260"/>
  <c r="Q261"/>
  <c r="S261"/>
  <c r="Q262"/>
  <c r="S262"/>
  <c r="Q263"/>
  <c r="S263"/>
  <c r="Q264"/>
  <c r="S264"/>
  <c r="Q265"/>
  <c r="S265"/>
  <c r="Q266"/>
  <c r="S266"/>
  <c r="Q267"/>
  <c r="S267"/>
  <c r="Q268"/>
  <c r="S268"/>
  <c r="Q270"/>
  <c r="S270"/>
  <c r="Q271"/>
  <c r="S271"/>
  <c r="Q272"/>
  <c r="S272"/>
  <c r="Q273"/>
  <c r="S273"/>
  <c r="Q274"/>
  <c r="S274"/>
  <c r="Q275"/>
  <c r="S275"/>
  <c r="Q276"/>
  <c r="S276"/>
  <c r="Q277"/>
  <c r="S277"/>
  <c r="Q278"/>
  <c r="S278"/>
  <c r="Q279"/>
  <c r="S279"/>
  <c r="Q280"/>
  <c r="S280"/>
  <c r="Q281"/>
  <c r="S281"/>
  <c r="Q282"/>
  <c r="S282"/>
  <c r="Q283"/>
  <c r="S283"/>
  <c r="Q284"/>
  <c r="S284"/>
  <c r="Q285"/>
  <c r="S285"/>
  <c r="Q286"/>
  <c r="S286"/>
  <c r="Q287"/>
  <c r="S287"/>
  <c r="Q288"/>
  <c r="S288"/>
  <c r="Q289"/>
  <c r="S289"/>
  <c r="Q290"/>
  <c r="S290"/>
  <c r="Q291"/>
  <c r="S291"/>
  <c r="Q292"/>
  <c r="S292"/>
  <c r="Q293"/>
  <c r="S293"/>
  <c r="Q294"/>
  <c r="S294"/>
  <c r="Q295"/>
  <c r="S295"/>
  <c r="Q296"/>
  <c r="S296"/>
  <c r="Q297"/>
  <c r="S297"/>
  <c r="Q298"/>
  <c r="S298"/>
  <c r="Q299"/>
  <c r="S299"/>
  <c r="Q300"/>
  <c r="S300"/>
  <c r="Q301"/>
  <c r="S301"/>
  <c r="Q302"/>
  <c r="S302"/>
  <c r="Q303"/>
  <c r="S303"/>
  <c r="Q304"/>
  <c r="S304"/>
  <c r="Q305"/>
  <c r="S305"/>
  <c r="Q306"/>
  <c r="S306"/>
  <c r="Q307"/>
  <c r="S307"/>
  <c r="Q309"/>
  <c r="S309"/>
  <c r="Q310"/>
  <c r="S310"/>
  <c r="Q311"/>
  <c r="S311"/>
  <c r="Q312"/>
  <c r="S312"/>
  <c r="Q314"/>
  <c r="S314"/>
  <c r="Q315"/>
  <c r="S315"/>
  <c r="Q316"/>
  <c r="S316"/>
  <c r="Q317"/>
  <c r="S317"/>
  <c r="Q318"/>
  <c r="S318"/>
  <c r="Q319"/>
  <c r="S319"/>
  <c r="Q320"/>
  <c r="S320"/>
  <c r="Q321"/>
  <c r="S321"/>
  <c r="Q322"/>
  <c r="S322"/>
  <c r="Q323"/>
  <c r="S323"/>
  <c r="Q324"/>
  <c r="S324"/>
  <c r="Q325"/>
  <c r="S325"/>
  <c r="Q326"/>
  <c r="S326"/>
  <c r="Q327"/>
  <c r="S327"/>
  <c r="Q328"/>
  <c r="S328"/>
  <c r="Q329"/>
  <c r="S329"/>
  <c r="Q330"/>
  <c r="S330"/>
  <c r="Q331"/>
  <c r="S331"/>
  <c r="Q332"/>
  <c r="S332"/>
  <c r="Q333"/>
  <c r="S333"/>
  <c r="Q334"/>
  <c r="S334"/>
  <c r="Q335"/>
  <c r="S335"/>
  <c r="Q336"/>
  <c r="S336"/>
  <c r="Q337"/>
  <c r="S337"/>
  <c r="Q338"/>
  <c r="S338"/>
  <c r="Q340"/>
  <c r="S340"/>
  <c r="Q341"/>
  <c r="S341"/>
  <c r="Q342"/>
  <c r="S342"/>
  <c r="Q343"/>
  <c r="S343"/>
  <c r="Q344"/>
  <c r="S344"/>
  <c r="Q345"/>
  <c r="S345"/>
  <c r="Q346"/>
  <c r="S346"/>
  <c r="Q347"/>
  <c r="S347"/>
  <c r="Q348"/>
  <c r="S348"/>
  <c r="Q349"/>
  <c r="S349"/>
  <c r="Q350"/>
  <c r="S350"/>
  <c r="Q352"/>
  <c r="S352"/>
  <c r="Q353"/>
  <c r="S353"/>
  <c r="Q354"/>
  <c r="S354"/>
  <c r="Q355"/>
  <c r="S355"/>
  <c r="Q356"/>
  <c r="S356"/>
  <c r="Q357"/>
  <c r="S357"/>
  <c r="Q358"/>
  <c r="S358"/>
  <c r="Q359"/>
  <c r="S359"/>
  <c r="Q360"/>
  <c r="S360"/>
  <c r="Q361"/>
  <c r="S361"/>
  <c r="Q362"/>
  <c r="S362"/>
  <c r="Q363"/>
  <c r="S363"/>
  <c r="Q364"/>
  <c r="S364"/>
  <c r="Q365"/>
  <c r="S365"/>
  <c r="Q366"/>
  <c r="S366"/>
  <c r="Q367"/>
  <c r="S367"/>
  <c r="Q368"/>
  <c r="S368"/>
  <c r="Q370"/>
  <c r="S370"/>
  <c r="Q371"/>
  <c r="S371"/>
  <c r="Q372"/>
  <c r="S372"/>
  <c r="Q373"/>
  <c r="S373"/>
  <c r="Q374"/>
  <c r="S374"/>
  <c r="Q375"/>
  <c r="S375"/>
  <c r="Q376"/>
  <c r="S376"/>
  <c r="Q377"/>
  <c r="S377"/>
  <c r="Q378"/>
  <c r="S378"/>
  <c r="Q380"/>
  <c r="S380"/>
  <c r="Q381"/>
  <c r="S381"/>
  <c r="Q382"/>
  <c r="S382"/>
  <c r="Q383"/>
  <c r="S383"/>
  <c r="Q384"/>
  <c r="S384"/>
  <c r="Q385"/>
  <c r="S385"/>
  <c r="Q386"/>
  <c r="S386"/>
  <c r="Q387"/>
  <c r="S387"/>
  <c r="Q388"/>
  <c r="S388"/>
  <c r="D416"/>
  <c r="E416"/>
  <c r="L502" i="2" l="1"/>
  <c r="J502"/>
  <c r="G509" s="1"/>
  <c r="H509"/>
  <c r="L501"/>
  <c r="H508" s="1"/>
  <c r="J501"/>
  <c r="G508" s="1"/>
  <c r="J409"/>
  <c r="J446"/>
  <c r="J246"/>
  <c r="L409"/>
  <c r="G512" l="1"/>
  <c r="H512"/>
  <c r="L506"/>
  <c r="J506"/>
</calcChain>
</file>

<file path=xl/comments1.xml><?xml version="1.0" encoding="utf-8"?>
<comments xmlns="http://schemas.openxmlformats.org/spreadsheetml/2006/main">
  <authors>
    <author>Батуев Павел Александрович</author>
  </authors>
  <commentList>
    <comment ref="AA33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мост км 0+740 ч/р Колтымак 48,2 п.м.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ж/б опоры+мет.пролетное строение</t>
        </r>
      </text>
    </comment>
    <comment ref="L68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протяженность по проекту</t>
        </r>
      </text>
    </comment>
    <comment ref="I104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аварийный деревянный мост переделали в металл. пролеты МАРМ</t>
        </r>
      </text>
    </comment>
    <comment ref="J195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- (2-ж/д)</t>
        </r>
      </text>
    </comment>
    <comment ref="I209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деревянный настил, опоры и пролетное строение металлическое</t>
        </r>
      </text>
    </comment>
    <comment ref="K213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С-2х12+1х18+2х12
Г-8+2х0.75
ширина мостового перехода 10.64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реконструирован в САРМ</t>
        </r>
      </text>
    </comment>
    <comment ref="I319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САРМ+МАРМ</t>
        </r>
      </text>
    </comment>
    <comment ref="I425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металлические пролетные строения</t>
        </r>
      </text>
    </comment>
    <comment ref="I492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Деревянный настил, металл пролетные строения, ж/б опоры</t>
        </r>
      </text>
    </comment>
    <comment ref="L505" authorId="0">
      <text>
        <r>
          <rPr>
            <b/>
            <sz val="9"/>
            <color indexed="81"/>
            <rFont val="Tahoma"/>
            <family val="2"/>
            <charset val="204"/>
          </rPr>
          <t>Батуев Павел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ж/б опоры+мет.пролетное строение</t>
        </r>
      </text>
    </comment>
  </commentList>
</comments>
</file>

<file path=xl/sharedStrings.xml><?xml version="1.0" encoding="utf-8"?>
<sst xmlns="http://schemas.openxmlformats.org/spreadsheetml/2006/main" count="7778" uniqueCount="1839">
  <si>
    <t>НАЛИЧИЕ МОСТОВ</t>
  </si>
  <si>
    <t>№ п.п.</t>
  </si>
  <si>
    <t>Район</t>
  </si>
  <si>
    <t>Наименование автодороги</t>
  </si>
  <si>
    <t>км</t>
  </si>
  <si>
    <t>Наим. нас. пункта в котором/вблизи которого нах.  сооружение</t>
  </si>
  <si>
    <t>Наим. водотока (речки, ручья и пр.)</t>
  </si>
  <si>
    <t>Знач. доро-ги</t>
  </si>
  <si>
    <t>Техническая  характеристика сооружения</t>
  </si>
  <si>
    <t>Длина моста по настилу, пм</t>
  </si>
  <si>
    <t>Год пост-ройки</t>
  </si>
  <si>
    <t>Год посл. ремон-та</t>
  </si>
  <si>
    <t>Год диагностики</t>
  </si>
  <si>
    <t>Сос-тояние моста</t>
  </si>
  <si>
    <t>основные дефекты</t>
  </si>
  <si>
    <t>площадь п.ч.</t>
  </si>
  <si>
    <t>тротуары</t>
  </si>
  <si>
    <t>площадь тротуаров</t>
  </si>
  <si>
    <t>мат.</t>
  </si>
  <si>
    <t>нагр.</t>
  </si>
  <si>
    <t>габ.</t>
  </si>
  <si>
    <t>Алнашский</t>
  </si>
  <si>
    <t>с.Алнаши</t>
  </si>
  <si>
    <t>р.Тойма</t>
  </si>
  <si>
    <t>тер.</t>
  </si>
  <si>
    <t>жб</t>
  </si>
  <si>
    <t>Н-30</t>
  </si>
  <si>
    <t>Г-8</t>
  </si>
  <si>
    <t>уд</t>
  </si>
  <si>
    <t>Алнаши-Грахово</t>
  </si>
  <si>
    <t>р.Алнашка</t>
  </si>
  <si>
    <t>(Алнаши-Варзи-Ятчи)-Кузюмово</t>
  </si>
  <si>
    <t>д.Чем.Куюк</t>
  </si>
  <si>
    <t>р.Варзинка</t>
  </si>
  <si>
    <t>Г-7</t>
  </si>
  <si>
    <t>авар</t>
  </si>
  <si>
    <t>(Алнаши-Варзи-Ятчи)-Ляли</t>
  </si>
  <si>
    <t>д.Варзи Ятчи</t>
  </si>
  <si>
    <t>Г-8,89</t>
  </si>
  <si>
    <t>(Елабуга-Ижевск)-Нижний Сырьез</t>
  </si>
  <si>
    <t>д.Удм.Тоймобаш</t>
  </si>
  <si>
    <t>неуд</t>
  </si>
  <si>
    <t>Большая Кибья - Нижний Сырьез</t>
  </si>
  <si>
    <t>-</t>
  </si>
  <si>
    <t>р.Чаж</t>
  </si>
  <si>
    <t>НК-80</t>
  </si>
  <si>
    <t>Г-8,72</t>
  </si>
  <si>
    <t>03</t>
  </si>
  <si>
    <t>хор</t>
  </si>
  <si>
    <t>(Елабуга-Ижевск)-Муважи</t>
  </si>
  <si>
    <t>д.Ромашкино</t>
  </si>
  <si>
    <t>мет</t>
  </si>
  <si>
    <t>(Елабуга-Ижевск)-Нижнее Асаново</t>
  </si>
  <si>
    <t>д.Н.Асаново</t>
  </si>
  <si>
    <t>р.Тислякшур</t>
  </si>
  <si>
    <t>Г-10</t>
  </si>
  <si>
    <t>Алнаши-Аэропорт</t>
  </si>
  <si>
    <t>Н-18</t>
  </si>
  <si>
    <t>(Алнаши-Варзи-Ятчи)-Казаково</t>
  </si>
  <si>
    <t>д.Казаково</t>
  </si>
  <si>
    <t>ручей</t>
  </si>
  <si>
    <t>Кузебаево-Варзибаш</t>
  </si>
  <si>
    <t>д.Алексеево</t>
  </si>
  <si>
    <t>в.хз.</t>
  </si>
  <si>
    <t>(Елабуга-Ижевск)-Кадиково</t>
  </si>
  <si>
    <t>д.Котнырево</t>
  </si>
  <si>
    <t>р.Пугачка</t>
  </si>
  <si>
    <t>Г-8,22</t>
  </si>
  <si>
    <t>д.Кадиково</t>
  </si>
  <si>
    <t>р.Котнырево</t>
  </si>
  <si>
    <t>Удм.Тоймобаш-Вишур</t>
  </si>
  <si>
    <t>д.Вишур</t>
  </si>
  <si>
    <t>НГ-60</t>
  </si>
  <si>
    <t>Г-9</t>
  </si>
  <si>
    <t>д.Байтеряково</t>
  </si>
  <si>
    <t>Г-8,6</t>
  </si>
  <si>
    <t>(Елабуга-Ижевск)-Кузили</t>
  </si>
  <si>
    <t>Г-8,76</t>
  </si>
  <si>
    <t xml:space="preserve">Ляли-Шадрасак-Кибья </t>
  </si>
  <si>
    <t>д.Ляли</t>
  </si>
  <si>
    <t>р.Уса</t>
  </si>
  <si>
    <t>Г-8,67</t>
  </si>
  <si>
    <t>04</t>
  </si>
  <si>
    <t>Нижний Сырьез-Писеево</t>
  </si>
  <si>
    <t>зам</t>
  </si>
  <si>
    <t>Балезинский</t>
  </si>
  <si>
    <t>Игра-Глазов</t>
  </si>
  <si>
    <t>р.Кеп</t>
  </si>
  <si>
    <t>суб.</t>
  </si>
  <si>
    <t>д.Быдан</t>
  </si>
  <si>
    <t>р.Прей</t>
  </si>
  <si>
    <t>р.Юнда</t>
  </si>
  <si>
    <t>р.Кестымка</t>
  </si>
  <si>
    <t>Бурино-Чепца-Полом-Кез</t>
  </si>
  <si>
    <t>с.К.Заделье</t>
  </si>
  <si>
    <t>р.Унтемка</t>
  </si>
  <si>
    <t>д.Люк</t>
  </si>
  <si>
    <t>р.Люк</t>
  </si>
  <si>
    <t>Балезино-Сергино</t>
  </si>
  <si>
    <t>п.Чепецкий</t>
  </si>
  <si>
    <t>р.Чепца</t>
  </si>
  <si>
    <t>д.Кипрята</t>
  </si>
  <si>
    <t>р.Кама</t>
  </si>
  <si>
    <t>ст-жб</t>
  </si>
  <si>
    <t>(Ижевск-Глазов)-Андрейшур</t>
  </si>
  <si>
    <t>д.Воегурт</t>
  </si>
  <si>
    <t>р.Чужекшур</t>
  </si>
  <si>
    <t>Г-8,56</t>
  </si>
  <si>
    <t>д.Н.Волково</t>
  </si>
  <si>
    <t>(Ижевск-Глазов)-Красногорское</t>
  </si>
  <si>
    <t>д.Падера</t>
  </si>
  <si>
    <t>д.Юнда</t>
  </si>
  <si>
    <t>(Ижевск-Глазов)-Пыбья</t>
  </si>
  <si>
    <t>д.Кестым</t>
  </si>
  <si>
    <t>Падера-Котегово</t>
  </si>
  <si>
    <t>д.Ягошур</t>
  </si>
  <si>
    <t>Г-6</t>
  </si>
  <si>
    <t>(Балезино-Сергино)-Андреевцы</t>
  </si>
  <si>
    <t>д.Андреевцы</t>
  </si>
  <si>
    <t>р.Сенинская</t>
  </si>
  <si>
    <t>Вотино-Ахмади</t>
  </si>
  <si>
    <t>дер</t>
  </si>
  <si>
    <t>н-</t>
  </si>
  <si>
    <t>списать</t>
  </si>
  <si>
    <t>Воткинский</t>
  </si>
  <si>
    <t>д.Епифаново</t>
  </si>
  <si>
    <t>р.Епифановка</t>
  </si>
  <si>
    <t>Н-10</t>
  </si>
  <si>
    <t>Г-7,5</t>
  </si>
  <si>
    <t>д.Талица</t>
  </si>
  <si>
    <t>Г-7,8</t>
  </si>
  <si>
    <t>д.Светлое</t>
  </si>
  <si>
    <t>река</t>
  </si>
  <si>
    <t>?</t>
  </si>
  <si>
    <t>Сарапул-Воткинск</t>
  </si>
  <si>
    <t>д.Перевозное</t>
  </si>
  <si>
    <t>(Ижевск-Воткинск)-Июльское</t>
  </si>
  <si>
    <t>Воткинск-Кельчино-гр.Пермскойобл</t>
  </si>
  <si>
    <t>г.Воткинск</t>
  </si>
  <si>
    <t>д.Кельчино</t>
  </si>
  <si>
    <t>р.Кивара</t>
  </si>
  <si>
    <t>Г-11,5</t>
  </si>
  <si>
    <t>д.Самолет</t>
  </si>
  <si>
    <t>р.Лып</t>
  </si>
  <si>
    <t>Н-</t>
  </si>
  <si>
    <t>Воткинск-Чайковский</t>
  </si>
  <si>
    <t>с.Кварса</t>
  </si>
  <si>
    <t>р.М.Вотка</t>
  </si>
  <si>
    <t>с.Сива</t>
  </si>
  <si>
    <t>р.Сива</t>
  </si>
  <si>
    <t>Ижевск-Воткинск</t>
  </si>
  <si>
    <t>д.Позимь</t>
  </si>
  <si>
    <t>р.Позимь</t>
  </si>
  <si>
    <t>д.Гришенки</t>
  </si>
  <si>
    <t>р.Вотка</t>
  </si>
  <si>
    <t>Путепровод</t>
  </si>
  <si>
    <t>Камское-Степаново</t>
  </si>
  <si>
    <t>д.Камское</t>
  </si>
  <si>
    <t>р.Лузьянка</t>
  </si>
  <si>
    <t>д.Забегалово</t>
  </si>
  <si>
    <t>р.Межная</t>
  </si>
  <si>
    <t>с.Кивары</t>
  </si>
  <si>
    <t>р.Б.Кивара</t>
  </si>
  <si>
    <t>д.Катыши</t>
  </si>
  <si>
    <t>д.Харахоры</t>
  </si>
  <si>
    <t>Кукуи-Гамы</t>
  </si>
  <si>
    <t>д.Гамы</t>
  </si>
  <si>
    <t>рМ.Вотка</t>
  </si>
  <si>
    <t>07</t>
  </si>
  <si>
    <t>Вавожский</t>
  </si>
  <si>
    <t>Вавож-Кильмезь</t>
  </si>
  <si>
    <t>с.Вавож</t>
  </si>
  <si>
    <t>р.Вала</t>
  </si>
  <si>
    <t>р.Кылт</t>
  </si>
  <si>
    <t>д.Н.Бия</t>
  </si>
  <si>
    <t>р.Седмурча</t>
  </si>
  <si>
    <t>д.Мокрецово</t>
  </si>
  <si>
    <t>р.Итча</t>
  </si>
  <si>
    <t>Г-8,46</t>
  </si>
  <si>
    <t>п.Октябрьский</t>
  </si>
  <si>
    <t>Котья-Зядлуд</t>
  </si>
  <si>
    <t>д.Котья</t>
  </si>
  <si>
    <t>суходол</t>
  </si>
  <si>
    <t>д.Ожги</t>
  </si>
  <si>
    <t>д.Т.Пельга</t>
  </si>
  <si>
    <t>д.Ст.Жуе</t>
  </si>
  <si>
    <t>р.Изовка</t>
  </si>
  <si>
    <t>Можга-Вавож</t>
  </si>
  <si>
    <t>р.Ува</t>
  </si>
  <si>
    <t>Вавож-Лыстем от д. Н.Котья до д. Лыстем</t>
  </si>
  <si>
    <t>00</t>
  </si>
  <si>
    <t>Граховский</t>
  </si>
  <si>
    <t>Грахово-Макарово</t>
  </si>
  <si>
    <t>д.Котловка</t>
  </si>
  <si>
    <t>Г-11,6</t>
  </si>
  <si>
    <t>р.Яга</t>
  </si>
  <si>
    <t>д.Макарово</t>
  </si>
  <si>
    <t>д.М.Возжай</t>
  </si>
  <si>
    <t>р.Ерыкса</t>
  </si>
  <si>
    <t>д.В.Игра</t>
  </si>
  <si>
    <t>р.Улек</t>
  </si>
  <si>
    <t>Г-8,0</t>
  </si>
  <si>
    <t>Грахово-Порым</t>
  </si>
  <si>
    <t>д.Порым</t>
  </si>
  <si>
    <t>р.Кузебайка</t>
  </si>
  <si>
    <t>Грахово-Поляково</t>
  </si>
  <si>
    <t>д.Яги-Какси</t>
  </si>
  <si>
    <t>р.Умяк</t>
  </si>
  <si>
    <t>с.Грахово</t>
  </si>
  <si>
    <t>р.Адамка</t>
  </si>
  <si>
    <t>п.Заречный</t>
  </si>
  <si>
    <t>р.Январка</t>
  </si>
  <si>
    <t>Кизнер-Грахово</t>
  </si>
  <si>
    <t>с.Бемыж</t>
  </si>
  <si>
    <t>д.Мишкино</t>
  </si>
  <si>
    <t>р.Юрашка</t>
  </si>
  <si>
    <t>д.Н.Адам-Учи</t>
  </si>
  <si>
    <t>д.Н.Юраши</t>
  </si>
  <si>
    <t>р.Ультеранка</t>
  </si>
  <si>
    <t>Г-8,7</t>
  </si>
  <si>
    <t>д.Байтуганово</t>
  </si>
  <si>
    <t>р.Мактумер</t>
  </si>
  <si>
    <t>98</t>
  </si>
  <si>
    <t>Глазовский</t>
  </si>
  <si>
    <t>г.Глазов</t>
  </si>
  <si>
    <t>р.Сепыч</t>
  </si>
  <si>
    <t>Глазов-Красногорское</t>
  </si>
  <si>
    <t>д.Тат.Парзи</t>
  </si>
  <si>
    <t>р.Парзинка</t>
  </si>
  <si>
    <t>Г-10,5</t>
  </si>
  <si>
    <t>Глазов-Яр-Пудем</t>
  </si>
  <si>
    <t>д.Сыга</t>
  </si>
  <si>
    <t>р.Сыгинка</t>
  </si>
  <si>
    <t>д.Н.Убыть</t>
  </si>
  <si>
    <t>р.Убыть</t>
  </si>
  <si>
    <t>р.Кузьма</t>
  </si>
  <si>
    <t>р.Жаба</t>
  </si>
  <si>
    <t>д.Карасево</t>
  </si>
  <si>
    <t>Глазов-Юкаменское</t>
  </si>
  <si>
    <t>д.Штанигурт</t>
  </si>
  <si>
    <t>Глазов-Карсовай</t>
  </si>
  <si>
    <t>Хутор</t>
  </si>
  <si>
    <t>Н-13</t>
  </si>
  <si>
    <t>р.Пызеп</t>
  </si>
  <si>
    <t>р.Вариж</t>
  </si>
  <si>
    <t>Глазов-Люм-Пудем</t>
  </si>
  <si>
    <t>(Глазов-Карсовай)-Чиргино</t>
  </si>
  <si>
    <t>р.Нюлса</t>
  </si>
  <si>
    <t>р.Пышкец</t>
  </si>
  <si>
    <t>с.Люм</t>
  </si>
  <si>
    <t>р.Люмка</t>
  </si>
  <si>
    <t>Кочишево-Трубашур</t>
  </si>
  <si>
    <t>Г-5,5</t>
  </si>
  <si>
    <t>р.Донда</t>
  </si>
  <si>
    <t>06</t>
  </si>
  <si>
    <t>р.Белая</t>
  </si>
  <si>
    <t>Глазов-Понино-Зотово</t>
  </si>
  <si>
    <t>р.Омуть</t>
  </si>
  <si>
    <t>(Глазов-Юкаменское)-Удм.Ключи</t>
  </si>
  <si>
    <t>Понино-Карсовай</t>
  </si>
  <si>
    <t>Дебесский</t>
  </si>
  <si>
    <t>с.Дебесы</t>
  </si>
  <si>
    <t>д.З.Медла</t>
  </si>
  <si>
    <t>Г-8,2</t>
  </si>
  <si>
    <t>Дебесы-Уйвай</t>
  </si>
  <si>
    <t>Кирзавод</t>
  </si>
  <si>
    <t>(Дебесы-Кез)-Полом</t>
  </si>
  <si>
    <t>д.Чепык</t>
  </si>
  <si>
    <t>р.Чепыкерка</t>
  </si>
  <si>
    <t>Дебесы-Шаркан</t>
  </si>
  <si>
    <t>д.Такагурт</t>
  </si>
  <si>
    <t>р.Илта</t>
  </si>
  <si>
    <t>д.Н.Тыловай</t>
  </si>
  <si>
    <t>р.Ита</t>
  </si>
  <si>
    <t>Г-5</t>
  </si>
  <si>
    <t>Н.Пыхта-Комары</t>
  </si>
  <si>
    <t>(Дебесы-Кез)-Лесагурт</t>
  </si>
  <si>
    <t>д.Варни</t>
  </si>
  <si>
    <t>М.Чепца-Б.Зетым</t>
  </si>
  <si>
    <t>д.М.Чепца</t>
  </si>
  <si>
    <t>Завьяловский</t>
  </si>
  <si>
    <t>р.Лекшурка</t>
  </si>
  <si>
    <t>р.Живайка</t>
  </si>
  <si>
    <t>р.Услейка</t>
  </si>
  <si>
    <t>р.Сурношурка</t>
  </si>
  <si>
    <t>Окружная-п.Сокол</t>
  </si>
  <si>
    <t>овраг</t>
  </si>
  <si>
    <t>д.Докша</t>
  </si>
  <si>
    <t>р.Винокурка</t>
  </si>
  <si>
    <t>(Ижевск-Люк)-Люкшудья</t>
  </si>
  <si>
    <t>д.Н.Сентег</t>
  </si>
  <si>
    <t>речка</t>
  </si>
  <si>
    <t>Ижевск-Сарапул</t>
  </si>
  <si>
    <t>р.Чультемка</t>
  </si>
  <si>
    <t>Г-9,3</t>
  </si>
  <si>
    <t>п.Смирново</t>
  </si>
  <si>
    <t>р.Важойка</t>
  </si>
  <si>
    <t>с.Июльское</t>
  </si>
  <si>
    <t>р.Июль</t>
  </si>
  <si>
    <t>(Ижевск-Воткинск)-Молчаны</t>
  </si>
  <si>
    <t>Г-6,7</t>
  </si>
  <si>
    <t>Ижевск-Ува</t>
  </si>
  <si>
    <t>р.Постолка</t>
  </si>
  <si>
    <t>р.Иж</t>
  </si>
  <si>
    <t>05</t>
  </si>
  <si>
    <t>р.Завьяловка</t>
  </si>
  <si>
    <t>Г-8,4</t>
  </si>
  <si>
    <t>Ижевск-Люк</t>
  </si>
  <si>
    <t>с.Люк</t>
  </si>
  <si>
    <t>Окружная г.Ижевска</t>
  </si>
  <si>
    <t>р.Октябринка</t>
  </si>
  <si>
    <t>Ижевск-Аэропорт</t>
  </si>
  <si>
    <t>г.Ижевск</t>
  </si>
  <si>
    <t>р.Мартьяны</t>
  </si>
  <si>
    <t>скотопрогон</t>
  </si>
  <si>
    <t xml:space="preserve">путепровод </t>
  </si>
  <si>
    <t xml:space="preserve">д.Ленино </t>
  </si>
  <si>
    <t>р.Пироговка</t>
  </si>
  <si>
    <t>путепровод а/д</t>
  </si>
  <si>
    <t>Г-12,35</t>
  </si>
  <si>
    <t>08</t>
  </si>
  <si>
    <t>р.Лудорвай</t>
  </si>
  <si>
    <t>Игринский</t>
  </si>
  <si>
    <t>Казань-Малмыж-Пермь-Екатеринбург</t>
  </si>
  <si>
    <t>р.Узинка</t>
  </si>
  <si>
    <t>р.Кутык</t>
  </si>
  <si>
    <t>д.Лоза</t>
  </si>
  <si>
    <t>р.Лоза</t>
  </si>
  <si>
    <t>д.Малягурт</t>
  </si>
  <si>
    <t>р.Кильмезь</t>
  </si>
  <si>
    <t>д.Загребино</t>
  </si>
  <si>
    <t>п.Чутырь</t>
  </si>
  <si>
    <t>Игра-Сеп</t>
  </si>
  <si>
    <t>(Ижевск-Глазов)-Кушья</t>
  </si>
  <si>
    <t>р.Нязь</t>
  </si>
  <si>
    <t>Зура-Сепож</t>
  </si>
  <si>
    <t>Кизнерский</t>
  </si>
  <si>
    <t>Можга-Бемыж</t>
  </si>
  <si>
    <t>р.Ишек</t>
  </si>
  <si>
    <t>р.Бемыжка</t>
  </si>
  <si>
    <t>Г-10,4</t>
  </si>
  <si>
    <t>п.Кизнер</t>
  </si>
  <si>
    <t>р.Люга</t>
  </si>
  <si>
    <t>с.Кизнер</t>
  </si>
  <si>
    <t>р.Кизнерка</t>
  </si>
  <si>
    <t>д.Ст.Трык</t>
  </si>
  <si>
    <t>р.Юмья</t>
  </si>
  <si>
    <t>д.Асинер</t>
  </si>
  <si>
    <t>р.Асинерка</t>
  </si>
  <si>
    <t>Кизнер-Муркозь-Омга</t>
  </si>
  <si>
    <t>р.Казанка</t>
  </si>
  <si>
    <t>р.Пыжма</t>
  </si>
  <si>
    <t>(Кизнер-Грахово)-Васильево</t>
  </si>
  <si>
    <t>д.В.Бемыж</t>
  </si>
  <si>
    <t>с.Короленко</t>
  </si>
  <si>
    <t>р.Мултанка</t>
  </si>
  <si>
    <t>д.АрвазьПельга</t>
  </si>
  <si>
    <t>Новая Заря-Новотроицкое-Верхняя Тыжма-Городилово</t>
  </si>
  <si>
    <t>д.Новотроицкое</t>
  </si>
  <si>
    <t>д.Мари Сарамак</t>
  </si>
  <si>
    <t>р.Сарамачка</t>
  </si>
  <si>
    <t>д.Дружина</t>
  </si>
  <si>
    <t>р.Уктоз</t>
  </si>
  <si>
    <t>р.Учур</t>
  </si>
  <si>
    <t>р.Сюлонер</t>
  </si>
  <si>
    <t>Бертло-Чуштаськем</t>
  </si>
  <si>
    <t>д.Бертло</t>
  </si>
  <si>
    <t>Кезский</t>
  </si>
  <si>
    <t>Кез-Ст.Гыя-Кулига</t>
  </si>
  <si>
    <t>Кез-Кузьма-Уди</t>
  </si>
  <si>
    <t>д.Березняки</t>
  </si>
  <si>
    <t>р.Костынка</t>
  </si>
  <si>
    <t>Г-8,36</t>
  </si>
  <si>
    <t>Кез-Пужмезь-Чепца</t>
  </si>
  <si>
    <t>п.Чепца</t>
  </si>
  <si>
    <t>р.Сыга</t>
  </si>
  <si>
    <t>(Дебесы-Кез)-Удм.Зязьгор</t>
  </si>
  <si>
    <t>д.С.Бор</t>
  </si>
  <si>
    <t>д.Бани</t>
  </si>
  <si>
    <t>д.Кездур</t>
  </si>
  <si>
    <t>р.Кездурка</t>
  </si>
  <si>
    <t>Дебесы-Кез</t>
  </si>
  <si>
    <t>д.Соснов.бор</t>
  </si>
  <si>
    <t>д.М.Кез</t>
  </si>
  <si>
    <t>Кез-Кулига-Карсовай</t>
  </si>
  <si>
    <t>р.Юс</t>
  </si>
  <si>
    <t>д.Н.Унтем</t>
  </si>
  <si>
    <t>д.Б.Олып</t>
  </si>
  <si>
    <t>Красногорский</t>
  </si>
  <si>
    <t>Игра-Красногорское</t>
  </si>
  <si>
    <t>р.Сюрзя</t>
  </si>
  <si>
    <t>р.Саля</t>
  </si>
  <si>
    <t>Красногорское-Валамаз</t>
  </si>
  <si>
    <t>р.Турна</t>
  </si>
  <si>
    <t>р.Полом</t>
  </si>
  <si>
    <t>Архангельское-Рылово</t>
  </si>
  <si>
    <t>с.Архангельское</t>
  </si>
  <si>
    <t>Бараны-Кокман</t>
  </si>
  <si>
    <t>п.Кокман</t>
  </si>
  <si>
    <t>р.Пестерь</t>
  </si>
  <si>
    <t>Васильевское-Каркалай</t>
  </si>
  <si>
    <t>д.Гаинцы</t>
  </si>
  <si>
    <t>р.Уть</t>
  </si>
  <si>
    <t xml:space="preserve">Б.Селег - Пивовары </t>
  </si>
  <si>
    <t>Б.Селег</t>
  </si>
  <si>
    <t>Каракулинский</t>
  </si>
  <si>
    <t>д.Колесниково</t>
  </si>
  <si>
    <t>д.Чеганда</t>
  </si>
  <si>
    <t>р.Чегандинка</t>
  </si>
  <si>
    <t>д.Ендовка</t>
  </si>
  <si>
    <t>Г-7,92</t>
  </si>
  <si>
    <t>д.М.Калмаши</t>
  </si>
  <si>
    <t>(Сарапул-Каракулино)-Пинязь</t>
  </si>
  <si>
    <t>д.Пинязь</t>
  </si>
  <si>
    <t>Г-7,9</t>
  </si>
  <si>
    <t>Каракулино-Соколовка</t>
  </si>
  <si>
    <t>д.Вятское</t>
  </si>
  <si>
    <t>д.Галаново</t>
  </si>
  <si>
    <t>Г-7,7</t>
  </si>
  <si>
    <t>д.Котово</t>
  </si>
  <si>
    <t>р.Кырыкмас</t>
  </si>
  <si>
    <t>Г-9,8</t>
  </si>
  <si>
    <t>с.Арзамасцево</t>
  </si>
  <si>
    <t>р.Оска</t>
  </si>
  <si>
    <t>р.Шумшурка</t>
  </si>
  <si>
    <t>Камбарский</t>
  </si>
  <si>
    <t>Камбарка-Ершовка</t>
  </si>
  <si>
    <t>р.Черная</t>
  </si>
  <si>
    <t>Г-8,5</t>
  </si>
  <si>
    <t>р.Шолья</t>
  </si>
  <si>
    <t>р.Армязь</t>
  </si>
  <si>
    <t>Камбарка-Михайловка</t>
  </si>
  <si>
    <t>р.Камбарка</t>
  </si>
  <si>
    <t>(Камбарка-Михайловка)-Золодарь</t>
  </si>
  <si>
    <t>Киясовский</t>
  </si>
  <si>
    <t>Киясово-Ермолаево</t>
  </si>
  <si>
    <t>д.Ст.Салья</t>
  </si>
  <si>
    <t>р.Крымлинка</t>
  </si>
  <si>
    <t>c.Ермолаево</t>
  </si>
  <si>
    <t>р.Сальинка</t>
  </si>
  <si>
    <t>(Киясово-Ермолаево)-Мушак</t>
  </si>
  <si>
    <t>д.К.Пельга</t>
  </si>
  <si>
    <t>р.Мушак</t>
  </si>
  <si>
    <t>(Бураново-Киясово)-Первомайский</t>
  </si>
  <si>
    <t>д.Аксарино</t>
  </si>
  <si>
    <t>Сарапул-Киясово</t>
  </si>
  <si>
    <t>п.Первомайский</t>
  </si>
  <si>
    <t>р.Шихостанка</t>
  </si>
  <si>
    <t>д.Калашур</t>
  </si>
  <si>
    <t>Г-8,52</t>
  </si>
  <si>
    <t>д.Сабанчино</t>
  </si>
  <si>
    <t>Г-4,5</t>
  </si>
  <si>
    <t>(Сарапул-Киясово)-Черновка</t>
  </si>
  <si>
    <t>Ермолаево-Кумырса</t>
  </si>
  <si>
    <t>д.К.Салья</t>
  </si>
  <si>
    <t>р.Кады</t>
  </si>
  <si>
    <t>Можгинский</t>
  </si>
  <si>
    <t>д.Ошмес</t>
  </si>
  <si>
    <t>р.Ныша</t>
  </si>
  <si>
    <t>Г-10,10</t>
  </si>
  <si>
    <t>р.Мокшурка</t>
  </si>
  <si>
    <t>Г-9,88</t>
  </si>
  <si>
    <t>с.Нынек</t>
  </si>
  <si>
    <t>р.Нынек</t>
  </si>
  <si>
    <t>р.Вишурка</t>
  </si>
  <si>
    <t>д.МалаяСюга</t>
  </si>
  <si>
    <t>д.Сундо-Уча</t>
  </si>
  <si>
    <t>р.Сунда</t>
  </si>
  <si>
    <t>п.Горняк</t>
  </si>
  <si>
    <t>д.Петухово</t>
  </si>
  <si>
    <t>р.Пычас</t>
  </si>
  <si>
    <t>Г-8,04</t>
  </si>
  <si>
    <t>д.Кватчи</t>
  </si>
  <si>
    <t>д.Зам.Какси</t>
  </si>
  <si>
    <t>д.Какси</t>
  </si>
  <si>
    <t>Можга-Нылга</t>
  </si>
  <si>
    <t>р.Тлоинка</t>
  </si>
  <si>
    <t>д.Бурмакино</t>
  </si>
  <si>
    <t>д.М.Сюга</t>
  </si>
  <si>
    <t>(Елабуга-Ижевск)-АБЗ</t>
  </si>
  <si>
    <t>(Можга-Вавож)-Ломеслуд</t>
  </si>
  <si>
    <t>р.Кильвайка</t>
  </si>
  <si>
    <t>д.Б.Пудга</t>
  </si>
  <si>
    <t>р.Сюгаилка</t>
  </si>
  <si>
    <t>д.Люга</t>
  </si>
  <si>
    <t>Малопургинский</t>
  </si>
  <si>
    <t>д.Норья</t>
  </si>
  <si>
    <t>р.Норьянка</t>
  </si>
  <si>
    <t>п.Яган</t>
  </si>
  <si>
    <t>Г-9,18</t>
  </si>
  <si>
    <t>Ильинское-Уром</t>
  </si>
  <si>
    <t>с.Ильинское</t>
  </si>
  <si>
    <t>р.Бабинка</t>
  </si>
  <si>
    <t>д.Кулаево</t>
  </si>
  <si>
    <t>р.Уйвайка</t>
  </si>
  <si>
    <t>д.Курчум Норья</t>
  </si>
  <si>
    <t>д.Аксашур</t>
  </si>
  <si>
    <t>д.Курегово</t>
  </si>
  <si>
    <t>р.Агрызка</t>
  </si>
  <si>
    <t>Г-8,8</t>
  </si>
  <si>
    <t>(Бураново-Киясово)-Сундуково</t>
  </si>
  <si>
    <t>д.Сундуково</t>
  </si>
  <si>
    <t>р.Вудзеншур</t>
  </si>
  <si>
    <t>Г-8,02</t>
  </si>
  <si>
    <t>Сарапульский</t>
  </si>
  <si>
    <t>(Ижевск-Сарапул)-п.Уральский</t>
  </si>
  <si>
    <t>р.Сарапулка</t>
  </si>
  <si>
    <t>р.Можгинка</t>
  </si>
  <si>
    <t>Г-6,5</t>
  </si>
  <si>
    <t>(Сарапул-Каракулино)-Усть-Сарапулка</t>
  </si>
  <si>
    <t>с.Сигаево</t>
  </si>
  <si>
    <t>р.В.Сарапулка</t>
  </si>
  <si>
    <t>Г-8,3</t>
  </si>
  <si>
    <t>р.Акшабариха</t>
  </si>
  <si>
    <t>д.Юриха</t>
  </si>
  <si>
    <t>Сарапул-Каракулино</t>
  </si>
  <si>
    <t>Г-7,4</t>
  </si>
  <si>
    <t>д.Костино</t>
  </si>
  <si>
    <t>с.Мостовое</t>
  </si>
  <si>
    <t>р.Камешник</t>
  </si>
  <si>
    <t>Г-10,34</t>
  </si>
  <si>
    <t>Костино-Камбарка</t>
  </si>
  <si>
    <t>с.Мазунино</t>
  </si>
  <si>
    <t>р.Мулька</t>
  </si>
  <si>
    <t>с.Соколовка</t>
  </si>
  <si>
    <t>д.Митрошино</t>
  </si>
  <si>
    <t>с.Кигбаево</t>
  </si>
  <si>
    <t>д.Юрино</t>
  </si>
  <si>
    <t>г.Сарапул</t>
  </si>
  <si>
    <t>Г-9,55</t>
  </si>
  <si>
    <t>(Сарапул-Воткинск)-Лагуново</t>
  </si>
  <si>
    <t>д.Лагуново</t>
  </si>
  <si>
    <t>ручейБегуновский</t>
  </si>
  <si>
    <t>(Сарапул-Киясово)-Рябиновка</t>
  </si>
  <si>
    <t>д.Рябиновка</t>
  </si>
  <si>
    <t>р.М.Сарапулка</t>
  </si>
  <si>
    <t>Селтинский</t>
  </si>
  <si>
    <t>д.Сюныг</t>
  </si>
  <si>
    <t>р.Нузык</t>
  </si>
  <si>
    <t>с.Узи</t>
  </si>
  <si>
    <t>р.Арлеть</t>
  </si>
  <si>
    <t>р.Сюныг</t>
  </si>
  <si>
    <t>п.В.Бия</t>
  </si>
  <si>
    <t>Обход Селтов</t>
  </si>
  <si>
    <t>р.Жигилка</t>
  </si>
  <si>
    <t>Льнозавод</t>
  </si>
  <si>
    <t>Ува-Селты</t>
  </si>
  <si>
    <t>Сюмсинский</t>
  </si>
  <si>
    <t>р.Сюмсинка</t>
  </si>
  <si>
    <t>Ува-Сюмси</t>
  </si>
  <si>
    <t>р.Инга</t>
  </si>
  <si>
    <t>(Казань-Малмыж-Пермь-Екатеринбург)-Гура-Зятцы</t>
  </si>
  <si>
    <t>д.М.Сюмси</t>
  </si>
  <si>
    <t>ст.Сюрек</t>
  </si>
  <si>
    <t>д.Блаж-Юс</t>
  </si>
  <si>
    <t>Увинский</t>
  </si>
  <si>
    <t>р.Каравайка</t>
  </si>
  <si>
    <t>р.Нылга</t>
  </si>
  <si>
    <t>р.Уня</t>
  </si>
  <si>
    <t>п.Ува</t>
  </si>
  <si>
    <t>д.УзейТукля</t>
  </si>
  <si>
    <t>д.Поршур</t>
  </si>
  <si>
    <t>р.Лудзинка</t>
  </si>
  <si>
    <t>Пытцам-Удугучин</t>
  </si>
  <si>
    <t>Г-8,86</t>
  </si>
  <si>
    <t>с.Нылга</t>
  </si>
  <si>
    <t>д.Вамья</t>
  </si>
  <si>
    <t>р.Вамьинка</t>
  </si>
  <si>
    <t>(Ижевск-Ува)-Кыйлуд-Областная</t>
  </si>
  <si>
    <t>д.Кыйлуд</t>
  </si>
  <si>
    <t>Г-6,3</t>
  </si>
  <si>
    <t>(Ижевск-Ува)-Петропавлово</t>
  </si>
  <si>
    <t>с.А.Жикья</t>
  </si>
  <si>
    <t>р.Лолезка</t>
  </si>
  <si>
    <t>р.Мушковайка</t>
  </si>
  <si>
    <t>р.Ошмеска</t>
  </si>
  <si>
    <t>(Ижевск-Ува)-Кулябино</t>
  </si>
  <si>
    <t>Кулябино-Овражино</t>
  </si>
  <si>
    <t>Н-8</t>
  </si>
  <si>
    <t>Шарканский</t>
  </si>
  <si>
    <t>д.Петуньки</t>
  </si>
  <si>
    <t>Шаркан-Бородули</t>
  </si>
  <si>
    <t>д.Титово</t>
  </si>
  <si>
    <t>р.Шаркан</t>
  </si>
  <si>
    <t>д.Кельдыш</t>
  </si>
  <si>
    <t>(Воткинск-Шаркан)-Карсашур</t>
  </si>
  <si>
    <t>д.Мочище</t>
  </si>
  <si>
    <t>Воткинск-Шаркан</t>
  </si>
  <si>
    <t>д.Сосновка</t>
  </si>
  <si>
    <t>д.Липовка</t>
  </si>
  <si>
    <t>р.Пашурка</t>
  </si>
  <si>
    <t>д.Шляпино</t>
  </si>
  <si>
    <t>р.Кесшурка</t>
  </si>
  <si>
    <t>р.Шегъянка</t>
  </si>
  <si>
    <t>д.Ляльшур</t>
  </si>
  <si>
    <t>р.Ляльшурка</t>
  </si>
  <si>
    <t>(Шаркан-Бородули)-Титово</t>
  </si>
  <si>
    <t>Юкаменский</t>
  </si>
  <si>
    <t>Юкаменское-Ворца</t>
  </si>
  <si>
    <t>р.Лекма</t>
  </si>
  <si>
    <t>лог</t>
  </si>
  <si>
    <t>р.Пажма</t>
  </si>
  <si>
    <t>р.Лема</t>
  </si>
  <si>
    <t>р.Уни</t>
  </si>
  <si>
    <t>(Глазов-Юкаменское)-Бадеро</t>
  </si>
  <si>
    <t>д.Палагай</t>
  </si>
  <si>
    <t>д.Кычен</t>
  </si>
  <si>
    <t>д.М.Вениж</t>
  </si>
  <si>
    <t>д.Торсаки</t>
  </si>
  <si>
    <t>Г-8,66</t>
  </si>
  <si>
    <t>Ярский</t>
  </si>
  <si>
    <t>р.Сизьма</t>
  </si>
  <si>
    <t>д.Костромка</t>
  </si>
  <si>
    <t>р.Костромка</t>
  </si>
  <si>
    <t>д.Мосеево</t>
  </si>
  <si>
    <t>р.Лезя</t>
  </si>
  <si>
    <t>р.Исакшур</t>
  </si>
  <si>
    <t>п.Льнозавод</t>
  </si>
  <si>
    <t>п.Пудем</t>
  </si>
  <si>
    <t>р.Пудемка</t>
  </si>
  <si>
    <t>д.Н.Укан</t>
  </si>
  <si>
    <t>р.Чура</t>
  </si>
  <si>
    <t>д.Зянкино</t>
  </si>
  <si>
    <t>р.Моя</t>
  </si>
  <si>
    <t>Пудем-Озерки</t>
  </si>
  <si>
    <t>д.Пудем</t>
  </si>
  <si>
    <t>д.Озерки</t>
  </si>
  <si>
    <t>р.Тумка</t>
  </si>
  <si>
    <t>Г-4</t>
  </si>
  <si>
    <t>д.Бояран</t>
  </si>
  <si>
    <t>д.Бармашур</t>
  </si>
  <si>
    <t>р.Бармашурка</t>
  </si>
  <si>
    <t>Яр-Укан-Юр</t>
  </si>
  <si>
    <t>с.Укан</t>
  </si>
  <si>
    <t>с.Юр</t>
  </si>
  <si>
    <t>р.Сада</t>
  </si>
  <si>
    <t>Яр-Зюино</t>
  </si>
  <si>
    <t>д.Ворца</t>
  </si>
  <si>
    <t>Як-Бодьинский</t>
  </si>
  <si>
    <t>д.Н.Пислеглуд</t>
  </si>
  <si>
    <t>Г-8,25</t>
  </si>
  <si>
    <t>д.Прыч</t>
  </si>
  <si>
    <t>д.Н.Зятцы</t>
  </si>
  <si>
    <t>р.Б.Кутык</t>
  </si>
  <si>
    <t>01</t>
  </si>
  <si>
    <t>д.Вожняк</t>
  </si>
  <si>
    <t>р.Чур</t>
  </si>
  <si>
    <t>р.Селычка</t>
  </si>
  <si>
    <t>р.Безымянка</t>
  </si>
  <si>
    <t>Г-8,1</t>
  </si>
  <si>
    <t>п.Чур</t>
  </si>
  <si>
    <t>д.Чешкет</t>
  </si>
  <si>
    <t>р.Черновки</t>
  </si>
  <si>
    <t>Кол-во мостов</t>
  </si>
  <si>
    <t>Из них</t>
  </si>
  <si>
    <t>деревянные</t>
  </si>
  <si>
    <t>металические</t>
  </si>
  <si>
    <t>железобетонные</t>
  </si>
  <si>
    <t>Балезино-Кожило-Кестым</t>
  </si>
  <si>
    <t>Кукуи-Катыши</t>
  </si>
  <si>
    <t>р.Какможка</t>
  </si>
  <si>
    <t>(Алнаши-Грахово) -Верхняя Игра-Мишкино-Ново-Менделеевск-Химзавод</t>
  </si>
  <si>
    <t>(Ижевск-Ува)-ст.Постол</t>
  </si>
  <si>
    <t>(Ижевск-Люк)-Азино</t>
  </si>
  <si>
    <t>Каменное-р.Иж-Можгинский тракт</t>
  </si>
  <si>
    <t>Старые Копки - Дружина</t>
  </si>
  <si>
    <t>(Кез-Ст.Гыя-Кулига)-Дырпа</t>
  </si>
  <si>
    <t>Каракулино-Красный Бор</t>
  </si>
  <si>
    <t>д.Алганча-Игра</t>
  </si>
  <si>
    <t>рУсть-Нечкинка</t>
  </si>
  <si>
    <t>р.Коноваловка</t>
  </si>
  <si>
    <t>Чаня-Бия-Копки-Уть-Сюмси</t>
  </si>
  <si>
    <t>Алнаши-Варзи-Ятчи</t>
  </si>
  <si>
    <t>(Елабуга-Ижевск)-Байтеряково-Елкибаево</t>
  </si>
  <si>
    <t>Воткинск-Черная</t>
  </si>
  <si>
    <t>Гришанки-Кукуи</t>
  </si>
  <si>
    <t>Объездная г. Воткинск</t>
  </si>
  <si>
    <t>Болгуры-Хорохоры</t>
  </si>
  <si>
    <t>Лыстем-ст.Вавож</t>
  </si>
  <si>
    <t>Вавож-Старое Жуё</t>
  </si>
  <si>
    <t>Мари-Возжай-Верхняя Игра</t>
  </si>
  <si>
    <t>Грахово-Лолошур-Возжи</t>
  </si>
  <si>
    <t>(Алнаши-Грахово)-НижниеАдам-Учи</t>
  </si>
  <si>
    <t>Лолошур-Возжи-Нижние Юраши</t>
  </si>
  <si>
    <t>Лолошур-Возжи-Мещеряково</t>
  </si>
  <si>
    <t>Верхняя Игра-Байтуганово</t>
  </si>
  <si>
    <t>В.Богатырка-Чажай</t>
  </si>
  <si>
    <t>(Подъезды к городам Ижевск и Пермь от а/д М-7"Волга" )-Зар.Медла</t>
  </si>
  <si>
    <t>(Ижевск-Ува)-Капустино</t>
  </si>
  <si>
    <t>(Ижевск-Аэропорт)-Завьялово</t>
  </si>
  <si>
    <t xml:space="preserve">Участок объездной дороги г.Ижевска от автодороги Ижевск-Аэропорт до автодороги Ижевск-Воткинск </t>
  </si>
  <si>
    <t>с/з Машиностроитель д.Ленино</t>
  </si>
  <si>
    <t>Обход г.Ижевска на подъездной автодороге к г.Перми</t>
  </si>
  <si>
    <t>Якшур-Бодья-Красногорское</t>
  </si>
  <si>
    <t>Загребино-Русская Лоза</t>
  </si>
  <si>
    <t>(Ижевск-Глазов)-с.Чутырьский</t>
  </si>
  <si>
    <t>Кизнер-Старые Копки-Гыбдан</t>
  </si>
  <si>
    <t>(Кизнер-СтарыеКопки-Гыбдан)-Ягул</t>
  </si>
  <si>
    <t>Асинер-Короленко</t>
  </si>
  <si>
    <t>(Можга-Бемыж)-Кармыж-Арвазь-Пельга-Васильево</t>
  </si>
  <si>
    <t>(Бемыж-Крымская Слудка)-Мари-Сарамак</t>
  </si>
  <si>
    <t>п.Кизнер-п.Льнозавод-с.Кизнер</t>
  </si>
  <si>
    <t>п.Кез (обход)</t>
  </si>
  <si>
    <t>Клабуки-Большой Селег</t>
  </si>
  <si>
    <t>Удмуртский Караул-Дебы</t>
  </si>
  <si>
    <t>(Сарапул-Каракулино)-Малые Калмаши</t>
  </si>
  <si>
    <t>(Лутоха-Калашур)-Дубровск</t>
  </si>
  <si>
    <t>Лутоха-Сабанчино</t>
  </si>
  <si>
    <t>д.Красноперов-ка</t>
  </si>
  <si>
    <t>Можга-Старый Березняк</t>
  </si>
  <si>
    <t>Большие Сибы-Санниково</t>
  </si>
  <si>
    <t>(Можга-Вавож)-Малая Сюга</t>
  </si>
  <si>
    <t>Большая Пудга-п.Люга</t>
  </si>
  <si>
    <t>Баграш-Бигра-Иваново-Самарское</t>
  </si>
  <si>
    <t>Малая Пурга-Нижнее Кечево</t>
  </si>
  <si>
    <t>Малая Пурга-Норья</t>
  </si>
  <si>
    <t>(Малая Пурга-Норья)-Курчум-Норья</t>
  </si>
  <si>
    <t>(Бураново-Киясово)-Аксакшур</t>
  </si>
  <si>
    <t>(Баграш-Бигра-Иваново-Самарское)-Курегово</t>
  </si>
  <si>
    <t>(Баграш-Бигра-Иваново-Самарское)-Алганча-Игра</t>
  </si>
  <si>
    <t>Пожгурт-Валамаз</t>
  </si>
  <si>
    <t>Игра-Селты-Сюмси-граница Кировской области</t>
  </si>
  <si>
    <t>Васькино-Блаж-Юс-ст.Пижил</t>
  </si>
  <si>
    <t>Ува-Мушковай-Чекан</t>
  </si>
  <si>
    <t>(Ижевск - Ува) - Турынгурт</t>
  </si>
  <si>
    <t>(Якшур-Бодья-Шаркан)-Заречный Вишур</t>
  </si>
  <si>
    <t>Якшур-Бодья-Шаркан</t>
  </si>
  <si>
    <t>Усть-Лем-Новоелово</t>
  </si>
  <si>
    <t>Юкаменское-Пышкет-граница Кировской области</t>
  </si>
  <si>
    <t>Юкаменское-Одинцы-Мухино</t>
  </si>
  <si>
    <t>(Красногорское-Юкаменское)-Малый Вениж</t>
  </si>
  <si>
    <t>Зянкино-Тарсаки-Воронино</t>
  </si>
  <si>
    <t>Орловский-граница Кировской области</t>
  </si>
  <si>
    <t>Нижний Укан-Ворца-граница Юкаменского района</t>
  </si>
  <si>
    <t>Подъезды к п.Яр</t>
  </si>
  <si>
    <t>Ст.Чур-Малая Итча</t>
  </si>
  <si>
    <t>(Подъезды к городам Ижевск и Пермь от а/д М-7"Волга")-Чур</t>
  </si>
  <si>
    <t>Пушкари-Большие Ошворцы</t>
  </si>
  <si>
    <t>Якшур-Бодья-Выжоил</t>
  </si>
  <si>
    <t>Подъездная дорога (литерI)</t>
  </si>
  <si>
    <t>(Яр-Н.Укан)-д.Тупалуд</t>
  </si>
  <si>
    <t>Горняк-Русский Пычас</t>
  </si>
  <si>
    <t>Г-10,56</t>
  </si>
  <si>
    <t>Миндортранс УР по состоянию на 01.01.2013 года</t>
  </si>
  <si>
    <t>д.Усть-Лемка</t>
  </si>
  <si>
    <t>Г-10,2</t>
  </si>
  <si>
    <t>р.Максимовка</t>
  </si>
  <si>
    <t>Г-12,0</t>
  </si>
  <si>
    <t>р.Мужвайка</t>
  </si>
  <si>
    <t>От промбаз НГДУ до автодороги  Воткинск-Шаркан</t>
  </si>
  <si>
    <t>Г-6,8</t>
  </si>
  <si>
    <t>Г-11,7</t>
  </si>
  <si>
    <t>Г-7,16</t>
  </si>
  <si>
    <t>Г-10,06</t>
  </si>
  <si>
    <t>р.Мартьянка</t>
  </si>
  <si>
    <t>94</t>
  </si>
  <si>
    <t>р.Изейка</t>
  </si>
  <si>
    <t>р.Лудзилка</t>
  </si>
  <si>
    <t>Г-10,25</t>
  </si>
  <si>
    <t>р.Ятцазшурка</t>
  </si>
  <si>
    <t>р.Колбиха</t>
  </si>
  <si>
    <t>Г-13,5</t>
  </si>
  <si>
    <t>71+143</t>
  </si>
  <si>
    <t>Н-80</t>
  </si>
  <si>
    <t>0+741</t>
  </si>
  <si>
    <t>0+168</t>
  </si>
  <si>
    <t>1+320</t>
  </si>
  <si>
    <t>0+513</t>
  </si>
  <si>
    <t>5+260</t>
  </si>
  <si>
    <t>23+900</t>
  </si>
  <si>
    <t>0+940</t>
  </si>
  <si>
    <t>1+378</t>
  </si>
  <si>
    <t>3+418</t>
  </si>
  <si>
    <t>0+250</t>
  </si>
  <si>
    <t>3+400</t>
  </si>
  <si>
    <t>7+900</t>
  </si>
  <si>
    <t>1+375</t>
  </si>
  <si>
    <t>5+712</t>
  </si>
  <si>
    <t>3+448</t>
  </si>
  <si>
    <t>3+200</t>
  </si>
  <si>
    <t>1+169</t>
  </si>
  <si>
    <t>3+526</t>
  </si>
  <si>
    <t>1+954</t>
  </si>
  <si>
    <t>0+600</t>
  </si>
  <si>
    <t>119+770</t>
  </si>
  <si>
    <t>132+640</t>
  </si>
  <si>
    <t>136+700</t>
  </si>
  <si>
    <t>149+000</t>
  </si>
  <si>
    <t>10+100</t>
  </si>
  <si>
    <t>15+500</t>
  </si>
  <si>
    <t>3+300</t>
  </si>
  <si>
    <t>70+600</t>
  </si>
  <si>
    <t>6+000</t>
  </si>
  <si>
    <t>9+600</t>
  </si>
  <si>
    <t>3+800</t>
  </si>
  <si>
    <t>8+700</t>
  </si>
  <si>
    <t>2+500</t>
  </si>
  <si>
    <t>0+000</t>
  </si>
  <si>
    <t>5+750</t>
  </si>
  <si>
    <t>0+800</t>
  </si>
  <si>
    <t>11+300</t>
  </si>
  <si>
    <t>17+550</t>
  </si>
  <si>
    <t>26+400</t>
  </si>
  <si>
    <t>4+500</t>
  </si>
  <si>
    <t>2+750</t>
  </si>
  <si>
    <t>8+900</t>
  </si>
  <si>
    <t>29+004</t>
  </si>
  <si>
    <t>32+480</t>
  </si>
  <si>
    <t>2+950</t>
  </si>
  <si>
    <t>14+173</t>
  </si>
  <si>
    <t>20+401</t>
  </si>
  <si>
    <t>35+075</t>
  </si>
  <si>
    <t>45+362</t>
  </si>
  <si>
    <t>4+073</t>
  </si>
  <si>
    <t>1+576</t>
  </si>
  <si>
    <t>15+582</t>
  </si>
  <si>
    <t>16+900</t>
  </si>
  <si>
    <t>23+450</t>
  </si>
  <si>
    <t>19+561</t>
  </si>
  <si>
    <t>33+445</t>
  </si>
  <si>
    <t>2+300</t>
  </si>
  <si>
    <t>3+600</t>
  </si>
  <si>
    <t>6+600</t>
  </si>
  <si>
    <t>0+270</t>
  </si>
  <si>
    <t>3+075</t>
  </si>
  <si>
    <t>4+228</t>
  </si>
  <si>
    <t>16+609</t>
  </si>
  <si>
    <t>25+430</t>
  </si>
  <si>
    <t>7+550</t>
  </si>
  <si>
    <t>6+400</t>
  </si>
  <si>
    <t>0+071</t>
  </si>
  <si>
    <t>20+100</t>
  </si>
  <si>
    <t>26+770</t>
  </si>
  <si>
    <t>29+000</t>
  </si>
  <si>
    <t>38+909</t>
  </si>
  <si>
    <t>44+688</t>
  </si>
  <si>
    <t>5+700</t>
  </si>
  <si>
    <t>6+200</t>
  </si>
  <si>
    <t>22+840</t>
  </si>
  <si>
    <t>0+147</t>
  </si>
  <si>
    <t>7+075</t>
  </si>
  <si>
    <t>2+375</t>
  </si>
  <si>
    <t>8+920</t>
  </si>
  <si>
    <t>17+100</t>
  </si>
  <si>
    <t>0+527</t>
  </si>
  <si>
    <t>4+336</t>
  </si>
  <si>
    <t>2+600</t>
  </si>
  <si>
    <t>2+900</t>
  </si>
  <si>
    <t>4+300</t>
  </si>
  <si>
    <t>9+500</t>
  </si>
  <si>
    <t>42+126</t>
  </si>
  <si>
    <t>70+525</t>
  </si>
  <si>
    <t>63+223</t>
  </si>
  <si>
    <t>4+710</t>
  </si>
  <si>
    <t>8+720</t>
  </si>
  <si>
    <t>14+820</t>
  </si>
  <si>
    <t>17+840</t>
  </si>
  <si>
    <t>19+200</t>
  </si>
  <si>
    <t>0+790</t>
  </si>
  <si>
    <t>2+720</t>
  </si>
  <si>
    <t>3+720</t>
  </si>
  <si>
    <t>18+020</t>
  </si>
  <si>
    <t>1+105</t>
  </si>
  <si>
    <t>13+750</t>
  </si>
  <si>
    <t>18+990</t>
  </si>
  <si>
    <t>19+365</t>
  </si>
  <si>
    <t>1+470</t>
  </si>
  <si>
    <t>4+515</t>
  </si>
  <si>
    <t>4+900</t>
  </si>
  <si>
    <t>5+980</t>
  </si>
  <si>
    <t>25+020</t>
  </si>
  <si>
    <t>27+190</t>
  </si>
  <si>
    <t>1+644</t>
  </si>
  <si>
    <t>0+825</t>
  </si>
  <si>
    <t>1+800</t>
  </si>
  <si>
    <t>6+283</t>
  </si>
  <si>
    <t>8+180</t>
  </si>
  <si>
    <t>0+500</t>
  </si>
  <si>
    <t>3+690</t>
  </si>
  <si>
    <t>5+830</t>
  </si>
  <si>
    <t>1+500</t>
  </si>
  <si>
    <t>2+860</t>
  </si>
  <si>
    <t>3+420,5</t>
  </si>
  <si>
    <t>4+458</t>
  </si>
  <si>
    <t>1+600</t>
  </si>
  <si>
    <t>11+640</t>
  </si>
  <si>
    <t>16+083</t>
  </si>
  <si>
    <t>27+705</t>
  </si>
  <si>
    <t>13+413</t>
  </si>
  <si>
    <t>35+273</t>
  </si>
  <si>
    <t>4+484</t>
  </si>
  <si>
    <t>7+482</t>
  </si>
  <si>
    <t>3+775</t>
  </si>
  <si>
    <t>33+734</t>
  </si>
  <si>
    <t>10+355</t>
  </si>
  <si>
    <t>14+635</t>
  </si>
  <si>
    <t>1+345</t>
  </si>
  <si>
    <t>9+190</t>
  </si>
  <si>
    <t>6+525</t>
  </si>
  <si>
    <t>10+417</t>
  </si>
  <si>
    <t>7+960</t>
  </si>
  <si>
    <t>17+000</t>
  </si>
  <si>
    <t>323+650</t>
  </si>
  <si>
    <t>367+700</t>
  </si>
  <si>
    <t>369+000</t>
  </si>
  <si>
    <t>369+450</t>
  </si>
  <si>
    <t>63+190</t>
  </si>
  <si>
    <t>96+630</t>
  </si>
  <si>
    <t>97+500</t>
  </si>
  <si>
    <t>0+080</t>
  </si>
  <si>
    <t>10+500</t>
  </si>
  <si>
    <t>0+360</t>
  </si>
  <si>
    <t>10+225</t>
  </si>
  <si>
    <t>2+237</t>
  </si>
  <si>
    <t>3+335</t>
  </si>
  <si>
    <t>10+524</t>
  </si>
  <si>
    <t>39+200</t>
  </si>
  <si>
    <t>44+592</t>
  </si>
  <si>
    <t>27+197</t>
  </si>
  <si>
    <t>11+700</t>
  </si>
  <si>
    <t>17+900</t>
  </si>
  <si>
    <t>20+200</t>
  </si>
  <si>
    <t>45+900</t>
  </si>
  <si>
    <t>16+500</t>
  </si>
  <si>
    <t>1+200</t>
  </si>
  <si>
    <t>10+900</t>
  </si>
  <si>
    <t>3+700</t>
  </si>
  <si>
    <t>1+000</t>
  </si>
  <si>
    <t>0+230</t>
  </si>
  <si>
    <t>3+500</t>
  </si>
  <si>
    <t>3+000</t>
  </si>
  <si>
    <t>19+403</t>
  </si>
  <si>
    <t>5+198</t>
  </si>
  <si>
    <t>18+615</t>
  </si>
  <si>
    <t>17+760</t>
  </si>
  <si>
    <t>18+666</t>
  </si>
  <si>
    <t>57+451</t>
  </si>
  <si>
    <t>24+000</t>
  </si>
  <si>
    <t>27+769</t>
  </si>
  <si>
    <t>4+400</t>
  </si>
  <si>
    <t>22+830</t>
  </si>
  <si>
    <t>3+680</t>
  </si>
  <si>
    <t>4+000</t>
  </si>
  <si>
    <t>32+883</t>
  </si>
  <si>
    <t>32+323</t>
  </si>
  <si>
    <t>3+627</t>
  </si>
  <si>
    <t>1+370</t>
  </si>
  <si>
    <t>0+566</t>
  </si>
  <si>
    <t>5+155</t>
  </si>
  <si>
    <t>4+650</t>
  </si>
  <si>
    <t>12+300</t>
  </si>
  <si>
    <t>19+240</t>
  </si>
  <si>
    <t>1+400</t>
  </si>
  <si>
    <t>13+300</t>
  </si>
  <si>
    <t>13+800</t>
  </si>
  <si>
    <t>0+065</t>
  </si>
  <si>
    <t>12+256</t>
  </si>
  <si>
    <t>30+189</t>
  </si>
  <si>
    <t>37+792</t>
  </si>
  <si>
    <t>30+800</t>
  </si>
  <si>
    <t>42+200</t>
  </si>
  <si>
    <t>44+355</t>
  </si>
  <si>
    <t>11+600</t>
  </si>
  <si>
    <t>16+100</t>
  </si>
  <si>
    <t>9+800</t>
  </si>
  <si>
    <t>21+410</t>
  </si>
  <si>
    <t>5+440</t>
  </si>
  <si>
    <t>3+100</t>
  </si>
  <si>
    <t>3+576</t>
  </si>
  <si>
    <t>3+567</t>
  </si>
  <si>
    <t>12+610</t>
  </si>
  <si>
    <t>25+734</t>
  </si>
  <si>
    <t>29+890</t>
  </si>
  <si>
    <t>33+990</t>
  </si>
  <si>
    <t>9+611</t>
  </si>
  <si>
    <t>27+214</t>
  </si>
  <si>
    <t>0+558</t>
  </si>
  <si>
    <t>17+437</t>
  </si>
  <si>
    <t>6+500</t>
  </si>
  <si>
    <t>9+738</t>
  </si>
  <si>
    <t>12+886</t>
  </si>
  <si>
    <t>20+300</t>
  </si>
  <si>
    <t>16+135</t>
  </si>
  <si>
    <t>0+398</t>
  </si>
  <si>
    <t>0+723</t>
  </si>
  <si>
    <t>1+900</t>
  </si>
  <si>
    <t>7+980</t>
  </si>
  <si>
    <t>27+100</t>
  </si>
  <si>
    <t>7+725</t>
  </si>
  <si>
    <t>2+000</t>
  </si>
  <si>
    <t>16+010</t>
  </si>
  <si>
    <t>22+025</t>
  </si>
  <si>
    <t>0+900</t>
  </si>
  <si>
    <t>5+239</t>
  </si>
  <si>
    <t>6+913</t>
  </si>
  <si>
    <t>7+083</t>
  </si>
  <si>
    <t>0+477</t>
  </si>
  <si>
    <t>5+368</t>
  </si>
  <si>
    <t>20+350</t>
  </si>
  <si>
    <t>5+805</t>
  </si>
  <si>
    <t>10+200</t>
  </si>
  <si>
    <t>24+560</t>
  </si>
  <si>
    <t>21+100</t>
  </si>
  <si>
    <t>20+580</t>
  </si>
  <si>
    <t>27+300</t>
  </si>
  <si>
    <t>16+647</t>
  </si>
  <si>
    <t>20+219</t>
  </si>
  <si>
    <t>37+634</t>
  </si>
  <si>
    <t>61+000</t>
  </si>
  <si>
    <t>0+255</t>
  </si>
  <si>
    <t>312+900</t>
  </si>
  <si>
    <t>2+468</t>
  </si>
  <si>
    <t>29+973</t>
  </si>
  <si>
    <t>112+176</t>
  </si>
  <si>
    <t>21+936</t>
  </si>
  <si>
    <t>134+023</t>
  </si>
  <si>
    <t>5+600</t>
  </si>
  <si>
    <t>50+493</t>
  </si>
  <si>
    <t>58+964</t>
  </si>
  <si>
    <t>63+174</t>
  </si>
  <si>
    <t>2+583</t>
  </si>
  <si>
    <t>9+103</t>
  </si>
  <si>
    <t>16+404</t>
  </si>
  <si>
    <t>19+300</t>
  </si>
  <si>
    <t>42+157</t>
  </si>
  <si>
    <t>39+331</t>
  </si>
  <si>
    <t>7+350</t>
  </si>
  <si>
    <t>5+067</t>
  </si>
  <si>
    <t>22+622</t>
  </si>
  <si>
    <t>36+802</t>
  </si>
  <si>
    <t>1+364</t>
  </si>
  <si>
    <t>8+000</t>
  </si>
  <si>
    <t>17+200</t>
  </si>
  <si>
    <t>12+068,5</t>
  </si>
  <si>
    <t>17+250</t>
  </si>
  <si>
    <t>31+550</t>
  </si>
  <si>
    <t>35+950</t>
  </si>
  <si>
    <t>41+850</t>
  </si>
  <si>
    <t>41+960</t>
  </si>
  <si>
    <t>42+654</t>
  </si>
  <si>
    <t>15+710</t>
  </si>
  <si>
    <t>19+297</t>
  </si>
  <si>
    <t>9+980</t>
  </si>
  <si>
    <t>12+483</t>
  </si>
  <si>
    <t>18+193</t>
  </si>
  <si>
    <t>4+998</t>
  </si>
  <si>
    <t>4+600</t>
  </si>
  <si>
    <t>28+046</t>
  </si>
  <si>
    <t>36+387</t>
  </si>
  <si>
    <t>10+700</t>
  </si>
  <si>
    <t>27+700</t>
  </si>
  <si>
    <t>26+600</t>
  </si>
  <si>
    <t>43+200</t>
  </si>
  <si>
    <t>48+500</t>
  </si>
  <si>
    <t>6+950</t>
  </si>
  <si>
    <t>12+410</t>
  </si>
  <si>
    <t>2+200</t>
  </si>
  <si>
    <t>5+100</t>
  </si>
  <si>
    <t>9+900</t>
  </si>
  <si>
    <t>0+020</t>
  </si>
  <si>
    <t>12+200</t>
  </si>
  <si>
    <t>20+700</t>
  </si>
  <si>
    <t>26+000</t>
  </si>
  <si>
    <t>50+245</t>
  </si>
  <si>
    <t>4+800</t>
  </si>
  <si>
    <t>0+700</t>
  </si>
  <si>
    <t>12+500</t>
  </si>
  <si>
    <t>2+400</t>
  </si>
  <si>
    <t>0+428</t>
  </si>
  <si>
    <t>5+351</t>
  </si>
  <si>
    <t>р.Мишинка</t>
  </si>
  <si>
    <t>18+453</t>
  </si>
  <si>
    <t>46+818</t>
  </si>
  <si>
    <t>13+175</t>
  </si>
  <si>
    <t>46+671</t>
  </si>
  <si>
    <t>35+825</t>
  </si>
  <si>
    <t>категория дороги</t>
  </si>
  <si>
    <t>------</t>
  </si>
  <si>
    <t>Архангельское-Нефедово</t>
  </si>
  <si>
    <t>7+950</t>
  </si>
  <si>
    <t>д. Максимовка</t>
  </si>
  <si>
    <t>р. Ита</t>
  </si>
  <si>
    <t>р.Ломовая</t>
  </si>
  <si>
    <t>р. Бинвирь</t>
  </si>
  <si>
    <t>р. Нязь</t>
  </si>
  <si>
    <t>Всего за район</t>
  </si>
  <si>
    <t>"Утверждаю"</t>
  </si>
  <si>
    <t>Заместитель министра транспорта и дорожного хозяйства</t>
  </si>
  <si>
    <t>Удмуртской Республики</t>
  </si>
  <si>
    <t>_____________________ Ю.А. Башкова</t>
  </si>
  <si>
    <t>ПЕРЕЧЕНЬ МОСТОВ</t>
  </si>
  <si>
    <t>Алнашский район</t>
  </si>
  <si>
    <t>№ п/п</t>
  </si>
  <si>
    <t>№ п.п.в районе</t>
  </si>
  <si>
    <t>Балезинский район</t>
  </si>
  <si>
    <t>п.м.</t>
  </si>
  <si>
    <t>Воткинский район</t>
  </si>
  <si>
    <t>Вавожский район</t>
  </si>
  <si>
    <t>Граховский район</t>
  </si>
  <si>
    <t>Глазовский район</t>
  </si>
  <si>
    <t>Дебесский район</t>
  </si>
  <si>
    <t>Завьяловский район</t>
  </si>
  <si>
    <t>Игринский район</t>
  </si>
  <si>
    <t>Кизнерский район</t>
  </si>
  <si>
    <t>Кезский район</t>
  </si>
  <si>
    <t>Красногорский район</t>
  </si>
  <si>
    <t>Каракулинский район</t>
  </si>
  <si>
    <t>Камбарский район</t>
  </si>
  <si>
    <t>Киясовский район</t>
  </si>
  <si>
    <t>Можгинский район</t>
  </si>
  <si>
    <t>Малопургинский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</si>
  <si>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</si>
  <si>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</si>
  <si>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</si>
  <si>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</si>
  <si>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</si>
  <si>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</si>
  <si>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Ярский район</t>
  </si>
  <si>
    <t>Якшур-Бодьинский район</t>
  </si>
  <si>
    <t>Итого:</t>
  </si>
  <si>
    <t>(М-7 "Волга" от Москвы через Владимир, Нижний Новгород, Казань до Уфы подъезд к городам Ижевск и Пермь)- Удмуртское Кизеково км 0+000 - км 1+450</t>
  </si>
  <si>
    <t>0+740</t>
  </si>
  <si>
    <t>Удм. Кизеково</t>
  </si>
  <si>
    <t>р. Колтымак</t>
  </si>
  <si>
    <t>р. Кильмезь</t>
  </si>
  <si>
    <t>путепроводы</t>
  </si>
  <si>
    <t>3+162</t>
  </si>
  <si>
    <t>р. Бугрышинка</t>
  </si>
  <si>
    <t>Г-8+2х0,75</t>
  </si>
  <si>
    <t>4+380</t>
  </si>
  <si>
    <t>16+164</t>
  </si>
  <si>
    <t>ж/б</t>
  </si>
  <si>
    <t>Г-8,5+2х0.75</t>
  </si>
  <si>
    <t>поч. Малиновка</t>
  </si>
  <si>
    <t>Воткинск-Шаркан км 12+086 - км 32+394</t>
  </si>
  <si>
    <t xml:space="preserve">(Якшур-Бодья-Шаркан)-Заречный Вишур км 0+000 - км 10+700 </t>
  </si>
  <si>
    <t>Шаркан-Бородули км 0+000 - км 28+000</t>
  </si>
  <si>
    <t>(Шаркан-Бородули)-Титово                                              км 0+000 - км 1+300</t>
  </si>
  <si>
    <t>Г-10,10+2х1.0</t>
  </si>
  <si>
    <t>Г-10,25+2х1.5</t>
  </si>
  <si>
    <t>Г-8,46+2х1.5</t>
  </si>
  <si>
    <t>Г-8+2х1.5</t>
  </si>
  <si>
    <t>Г-7+2х1.0</t>
  </si>
  <si>
    <t>Г-8.5+2х0.75</t>
  </si>
  <si>
    <t>Г-8+2х0.83</t>
  </si>
  <si>
    <t>Г-8,4+2х0.75</t>
  </si>
  <si>
    <t>Г-8,56+2х1.0</t>
  </si>
  <si>
    <t>Воткинск-Черная км 0+000 - км 30+000</t>
  </si>
  <si>
    <t>(Ижевск-Воткинск)-Июльское км 0+000 - км 4+800</t>
  </si>
  <si>
    <t>Воткинск-Кельчино-граница Пермской обл.                        км 6+322- км 38+778</t>
  </si>
  <si>
    <t>Воткинск-Чайковский км 4+844 - км 35+435</t>
  </si>
  <si>
    <t>Ижевск-Воткинск км 30+872 - км 51+846</t>
  </si>
  <si>
    <t>Кукуи-Катыши км 0+000 - км 2+600</t>
  </si>
  <si>
    <t>Кукуи-Гамы км 0+000 - км 0+700</t>
  </si>
  <si>
    <t>(Ижевск-Воткинск)-Молчаны км 0+000 - км 11+700</t>
  </si>
  <si>
    <t>Г-11.5+2х0.75</t>
  </si>
  <si>
    <t>р. Светлянка</t>
  </si>
  <si>
    <t>Можга-Бемыж км 35+758 - км 48+260</t>
  </si>
  <si>
    <t>Кизнер-Грахово км 7+060 - км 35+145</t>
  </si>
  <si>
    <t>Кизнер-Старые Копки-Гыбдан км 0+000 км 34+700</t>
  </si>
  <si>
    <t>Кизнер-Муркозь Омга км 0+000 - км 51+500</t>
  </si>
  <si>
    <t>(Кизнер-СтарыеКопки-Гыбдан)-Ягул км 0+000 - км 1+300</t>
  </si>
  <si>
    <t>Асинер-Короленко км 0+000 - км 7+155</t>
  </si>
  <si>
    <t>(Можга-Бемыж)-Кармыж-Арвазь-Пельга-Васильево км 0+000 - км 9+300</t>
  </si>
  <si>
    <t>Новая Заря-Новотроицкое-Верхняя Тыжма-Городилово км 0+000 - км 9+300</t>
  </si>
  <si>
    <t>(Бемыж-Крымская Слудка)-Марийский Сарамак км 0+000 - км 1+800</t>
  </si>
  <si>
    <t>Старые Копки - Дружина км 0+000 - км 3+800</t>
  </si>
  <si>
    <t>Г-10+2х0.75</t>
  </si>
  <si>
    <t>Г-10,4+2х0.75</t>
  </si>
  <si>
    <t>Г-9,8+2х1.2</t>
  </si>
  <si>
    <t>Г-8+2х0.75</t>
  </si>
  <si>
    <t>Г-8+2х1.0</t>
  </si>
  <si>
    <t>Г-10+2х1.5</t>
  </si>
  <si>
    <t>с.Поляково</t>
  </si>
  <si>
    <t>п. Вычурка</t>
  </si>
  <si>
    <t>д.Муркозь Омга</t>
  </si>
  <si>
    <t>д.Ягул</t>
  </si>
  <si>
    <t>Г-7+2х0.75</t>
  </si>
  <si>
    <t>Г-9+2х1.5</t>
  </si>
  <si>
    <t>Г-8,72+2х1.0</t>
  </si>
  <si>
    <t>Г-5+2х1.0</t>
  </si>
  <si>
    <t>д.Арвазь Пельга</t>
  </si>
  <si>
    <t>габ. + трот</t>
  </si>
  <si>
    <t>" ____ "  ______________ 2016г.</t>
  </si>
  <si>
    <t>1+300</t>
  </si>
  <si>
    <t>12+068</t>
  </si>
  <si>
    <t>р. Медла</t>
  </si>
  <si>
    <t>д.Кир.Завод</t>
  </si>
  <si>
    <t>Г-8,6+2х0,75</t>
  </si>
  <si>
    <t>24+600</t>
  </si>
  <si>
    <t>д.Урдумошур</t>
  </si>
  <si>
    <t>НК-81</t>
  </si>
  <si>
    <t>дер.</t>
  </si>
  <si>
    <t>д.Комары</t>
  </si>
  <si>
    <t>р.Пыхта</t>
  </si>
  <si>
    <t>НК-50</t>
  </si>
  <si>
    <t>(Дебесы-Уйвай)-Заречная Медла км 0+000 - км 6+500</t>
  </si>
  <si>
    <t>Дебесы-Уйвай км 0+000 - км 17+000</t>
  </si>
  <si>
    <t>Дебесы-Шаркан км 0+056 - км 26+887</t>
  </si>
  <si>
    <t>Нижняя Пыхта-Комары км 0+000  - км 5+000</t>
  </si>
  <si>
    <t>(Дебесы-Кез) - Лесагурт км 0+000 - км 4+000</t>
  </si>
  <si>
    <t>Малая Чепца-Большой Зетым км 0+000 - км 0+668</t>
  </si>
  <si>
    <t>с. Сюмси</t>
  </si>
  <si>
    <t>Г-10+2х0,9</t>
  </si>
  <si>
    <t>д. М. Инга</t>
  </si>
  <si>
    <t>Игра-Селты-Сюмси-граница Кировской области км 92+600 - км 114+570</t>
  </si>
  <si>
    <t>Игра-Селты-Сюмси-граница Кировской области км 114+570 - км 136+417</t>
  </si>
  <si>
    <t>Ува-Сюмси км 19+597 - км 38+810</t>
  </si>
  <si>
    <t>Васькино-Блаж-Юс-ст.Пижил км 0+000 - км 16+000</t>
  </si>
  <si>
    <t>д. Вишорки</t>
  </si>
  <si>
    <t>Г-4.5</t>
  </si>
  <si>
    <t>Г-10+2х1,0</t>
  </si>
  <si>
    <t>Г-8+2х1,0</t>
  </si>
  <si>
    <t>1986 (2012)</t>
  </si>
  <si>
    <t>р. Пижилка</t>
  </si>
  <si>
    <t>0+039</t>
  </si>
  <si>
    <t>1990 / 2015</t>
  </si>
  <si>
    <t>Грахово-Макарово км 0+000 - км 13+500</t>
  </si>
  <si>
    <t>12+840</t>
  </si>
  <si>
    <t>Г-7.5+1.0</t>
  </si>
  <si>
    <t>Г-8+2х1.3</t>
  </si>
  <si>
    <t>Г-8+2х1.4</t>
  </si>
  <si>
    <t>Грахово-Порым км 0+000 - км 6+000</t>
  </si>
  <si>
    <t>Грахово-Поляково км 0+000 - км 17+250</t>
  </si>
  <si>
    <t>д.Поляково</t>
  </si>
  <si>
    <t>Грахово-Лолошур-Возжи км 0+000 - км 14+700</t>
  </si>
  <si>
    <t>Кизнер-Грахово км  35+145 - км 46+442</t>
  </si>
  <si>
    <t>Г-10+2х1.0</t>
  </si>
  <si>
    <t>Г-8+2х1.2</t>
  </si>
  <si>
    <t>(Алнаши-Грахово)-НижниеАдам-Учи км 0+000 - км 3+000</t>
  </si>
  <si>
    <t>Лолошур-Возжи - Нижние Юраши км 0+000 - км 4+300</t>
  </si>
  <si>
    <t>Г-8,46+2х1.0</t>
  </si>
  <si>
    <t>2+215</t>
  </si>
  <si>
    <t>Лолошур-Возжи-Мещеряково км 0+000 - км 4+300</t>
  </si>
  <si>
    <t>Верхняя Игра-Байтуганово км 0+000 - км 10+000</t>
  </si>
  <si>
    <t>д.Мещеряково</t>
  </si>
  <si>
    <t>Г-8,56+2х1.3</t>
  </si>
  <si>
    <t>д. Старая Игра</t>
  </si>
  <si>
    <t>Г-8,7+2х1.0</t>
  </si>
  <si>
    <t>Г-7+2х1.2</t>
  </si>
  <si>
    <t>41+660</t>
  </si>
  <si>
    <t>Г-10+2х1.2</t>
  </si>
  <si>
    <t>2+580</t>
  </si>
  <si>
    <t>3+550</t>
  </si>
  <si>
    <t>1+540</t>
  </si>
  <si>
    <t>1+950</t>
  </si>
  <si>
    <t>2+940</t>
  </si>
  <si>
    <t>42+149</t>
  </si>
  <si>
    <t>45+084</t>
  </si>
  <si>
    <t>д. Узи</t>
  </si>
  <si>
    <t>п. Нагорный</t>
  </si>
  <si>
    <t>Игра-Селты-Сюмси-граница Кировской области км 0+000 - км 46+467</t>
  </si>
  <si>
    <t>Загребино- Лоза км 0+000 - км 12+500</t>
  </si>
  <si>
    <t>д. Русская Лоза</t>
  </si>
  <si>
    <t>ручей Тылой</t>
  </si>
  <si>
    <t>(М-7 "Волга" от Москвы через Владимир, Нижний Новгород, Казань до Уфы подъезд к городам Ижевск и Пермь) - Чутырь км  0+000 - км 1+100</t>
  </si>
  <si>
    <t>Путепровод через ж/д</t>
  </si>
  <si>
    <t>р. Узинка</t>
  </si>
  <si>
    <t>р. Б.Кутык</t>
  </si>
  <si>
    <t>р. Унтемка</t>
  </si>
  <si>
    <t>р. Лоза</t>
  </si>
  <si>
    <t xml:space="preserve">р. Сеп </t>
  </si>
  <si>
    <t>д. Михайловка</t>
  </si>
  <si>
    <t>ст. Кушья</t>
  </si>
  <si>
    <t>Игра-Сеп км 0+000- км 14+000</t>
  </si>
  <si>
    <t>(М-7 "Волга" от Москвы через Владимир, Нижний Новгород, Казань до Уфы подъезд к городам Ижевск и Пермь)-Кушья км 0+000 - км 5+600</t>
  </si>
  <si>
    <t>д. Сепож</t>
  </si>
  <si>
    <t>Зура-Тюптиево - Люк км 0+000 - км 13+500</t>
  </si>
  <si>
    <t>Г-10+2х1,15</t>
  </si>
  <si>
    <t>Г-7,7+1,1</t>
  </si>
  <si>
    <t>Г-7+2х1,0</t>
  </si>
  <si>
    <t>Г-10+2х0,8</t>
  </si>
  <si>
    <t>Г-8+2х1,3</t>
  </si>
  <si>
    <t>Г-8+2х1,35</t>
  </si>
  <si>
    <t>Г-8,4+2х1,0</t>
  </si>
  <si>
    <t>Г-8,2+2х1,0</t>
  </si>
  <si>
    <t>Г-8,5+2х1,0</t>
  </si>
  <si>
    <t>Г-8,7+2х1,5</t>
  </si>
  <si>
    <t>Г-10,2+2х1,5</t>
  </si>
  <si>
    <t>Г-10,5+2х1,0</t>
  </si>
  <si>
    <t>Г-8,2+2х0,6</t>
  </si>
  <si>
    <t>5+943</t>
  </si>
  <si>
    <t>Алнаши-Варзи-Ятчи км 0+011 - км 21+569</t>
  </si>
  <si>
    <t>Г-8+2х0,85</t>
  </si>
  <si>
    <t>Г-8+2х1,1</t>
  </si>
  <si>
    <t>Г-7+2х1,45</t>
  </si>
  <si>
    <t>(Алнаши-Варзи-Ятчи)-Ляли-Шадрасак Кибья км 0+000 - км 6+600</t>
  </si>
  <si>
    <t>Г-8,89+2х1,05</t>
  </si>
  <si>
    <t>(М-7 "Волга" от Москвы через Владимир,Нижний Новгород,казань до Уфы подъезд к городам Ижевск и Пермь)-Нижний Сырьез-Писеево км 0+000 - км 17+451</t>
  </si>
  <si>
    <t>Г-8+2х1,75</t>
  </si>
  <si>
    <t>Г-8,72+2х1,3</t>
  </si>
  <si>
    <t>Большая Кибья - Нижний Сырьез км 0+000 - км 4+800</t>
  </si>
  <si>
    <t>(М-7 "Волга" от Москвы через Владимир,Нижний Новгород,казань до Уфы подъезд к городам Ижевск и Пермь)-Асановский совхоз-техникум-граница Татарстана км 0+000 - км 14+500</t>
  </si>
  <si>
    <t>д. Кучеряново</t>
  </si>
  <si>
    <t>д. Нижний Сырьез</t>
  </si>
  <si>
    <t>д. Удм. Тоймобаш</t>
  </si>
  <si>
    <t>д. Варзи Ятчи</t>
  </si>
  <si>
    <t>Г-8+2х1,25</t>
  </si>
  <si>
    <t>(М-7 "Волга" от Москвы через Владимир,Нижний Новгород,казань до Уфы подъезд к городам Ижевск и Пермь)-Нижнее Асаново км 0+000 - км  4+700</t>
  </si>
  <si>
    <t>Г-8+2х1,5</t>
  </si>
  <si>
    <t>Алнаши-Аэропорт км 0+000-км 1+300</t>
  </si>
  <si>
    <t>Г-8,5+2х1,95</t>
  </si>
  <si>
    <t>(Алнаши-Варзи-Ятчи)-Казаково км 0+000 - км 4+100</t>
  </si>
  <si>
    <t>Г-7,5+2х0,75</t>
  </si>
  <si>
    <t>(М-7 "Волга" от Москвы через Владимир,Нижний Новгород,казань до Уфы подъезд к городам Ижевск и Пермь)-Асановский совхоз-техникум-граница Татарстана-Кузебаево-Сосновка км 0+000 - км 21+400</t>
  </si>
  <si>
    <t>Г-8+2х1,15</t>
  </si>
  <si>
    <t>(М-7 "Волга" от Москвы через Владимир,Нижний Новгород,казань до Уфы подъезд к городам Ижевск и Пермь)-Кадиково км 0+000- км 6+150</t>
  </si>
  <si>
    <t>д. Котнырево</t>
  </si>
  <si>
    <t>д. Варзино Алексеево</t>
  </si>
  <si>
    <t>д. Казаково</t>
  </si>
  <si>
    <t>с. Алнаши</t>
  </si>
  <si>
    <t>д. Н.Асаново</t>
  </si>
  <si>
    <t>Г-8,22+2х1,3</t>
  </si>
  <si>
    <t>р. Пугачка</t>
  </si>
  <si>
    <t>р. Варзинка</t>
  </si>
  <si>
    <t>Г-8,22+2х1,2</t>
  </si>
  <si>
    <t>Г-8,22+2х1,8</t>
  </si>
  <si>
    <t>р. Котнырево</t>
  </si>
  <si>
    <t>Алнаши - Удмуртский Тоймобаш км 0+000 - км 8+700</t>
  </si>
  <si>
    <t>5+400</t>
  </si>
  <si>
    <t>д. Удмуртский Вишур</t>
  </si>
  <si>
    <t>р. Тойма</t>
  </si>
  <si>
    <t>Г-9+2х1,1</t>
  </si>
  <si>
    <t>д. Байтеряково</t>
  </si>
  <si>
    <t>р. Ятцазшурка</t>
  </si>
  <si>
    <t>Г-8,22+2х1,75</t>
  </si>
  <si>
    <t>(М-7 "Волга" от Москвы через Владимир, Нижний Новгород,казань до Уфы подъезд к городам Ижевск и Пермь) - Байтеряково -Елкибаево км 0+018 - км 5+631</t>
  </si>
  <si>
    <t>Г-8,0+2х1,0</t>
  </si>
  <si>
    <t>(М-7 "Волга" от Москвы через Владимир, Нижний Новгород,казань до Уфы подъезд к городам Ижевск и Пермь) - Кузили км 0+000 - км 2+100</t>
  </si>
  <si>
    <t>д. Кузили</t>
  </si>
  <si>
    <t>Г-8,76+2х1,85</t>
  </si>
  <si>
    <t>(Алнаши - Варзи-Ятчи) - Ляли - Шадрасак - Кибья км 0+000 - км 6+600</t>
  </si>
  <si>
    <t>Г-8,67+2х1,15</t>
  </si>
  <si>
    <t>26+278</t>
  </si>
  <si>
    <t xml:space="preserve"> Г-10+2х1,0</t>
  </si>
  <si>
    <t>д. Ушур</t>
  </si>
  <si>
    <t>р. Кеп</t>
  </si>
  <si>
    <t>1985/2013</t>
  </si>
  <si>
    <t>39+185</t>
  </si>
  <si>
    <t>д. Кер-Нюра</t>
  </si>
  <si>
    <t>1985/2014</t>
  </si>
  <si>
    <t>43+326</t>
  </si>
  <si>
    <t>д. Быдыпи</t>
  </si>
  <si>
    <t>1984/2010</t>
  </si>
  <si>
    <t>Год пост-ройки, / ремонта</t>
  </si>
  <si>
    <t>55+400</t>
  </si>
  <si>
    <t>д. Кестым</t>
  </si>
  <si>
    <t>Бурино-Чепца-Полом-Кез км 0+000 - км 18+400</t>
  </si>
  <si>
    <t>Балезино-Сергино км 0+000 - км 75+000</t>
  </si>
  <si>
    <t>Г-8+1,0</t>
  </si>
  <si>
    <t>67+600</t>
  </si>
  <si>
    <t>1996/2014</t>
  </si>
  <si>
    <t>мет-жб</t>
  </si>
  <si>
    <t>(Игра - Глазов) - Андрейшур км 0+000 - км 26+100</t>
  </si>
  <si>
    <t>Г-8,56+2х1,5</t>
  </si>
  <si>
    <t>(Игра - Глазов) - Красногорское км 0+000 - км 21+600</t>
  </si>
  <si>
    <t>с. К.Заделье</t>
  </si>
  <si>
    <t>д. Речка Люк</t>
  </si>
  <si>
    <t>п. Чепецкий</t>
  </si>
  <si>
    <t>д. Кипрята</t>
  </si>
  <si>
    <t>д. Воегурт</t>
  </si>
  <si>
    <t>д. Н.Волково</t>
  </si>
  <si>
    <t>д. Падера</t>
  </si>
  <si>
    <t>р. Прей</t>
  </si>
  <si>
    <t>р. Юнда</t>
  </si>
  <si>
    <t>р. Кестымка</t>
  </si>
  <si>
    <t>р. Люк</t>
  </si>
  <si>
    <t>р. Чепца</t>
  </si>
  <si>
    <t>р. Кама</t>
  </si>
  <si>
    <t>р. Чужекшур</t>
  </si>
  <si>
    <t>д. Юнда</t>
  </si>
  <si>
    <t>д. Пыбья</t>
  </si>
  <si>
    <t>4+450</t>
  </si>
  <si>
    <t>Балезино - Кожило - Кестым км 0+000 - км 4+600</t>
  </si>
  <si>
    <t>Падера - Котегово км 0+000 - км 10+700</t>
  </si>
  <si>
    <t>д. Ягошур</t>
  </si>
  <si>
    <t>(Балезино - Сергино) - Андреевцы км 0+000 км- 1+930</t>
  </si>
  <si>
    <t>д. Андреевцы</t>
  </si>
  <si>
    <t>р. Сенинская</t>
  </si>
  <si>
    <t>мет-ж/б</t>
  </si>
  <si>
    <t>п. Июльское</t>
  </si>
  <si>
    <t>р. Июль</t>
  </si>
  <si>
    <t>р. Б.Кивара</t>
  </si>
  <si>
    <t>р. Кивара</t>
  </si>
  <si>
    <t>р. Лып</t>
  </si>
  <si>
    <t>д. Июльское</t>
  </si>
  <si>
    <t>Вавож-Кильмезь км 0+000 - км 30+400</t>
  </si>
  <si>
    <t>Г-7,8+2х0,75</t>
  </si>
  <si>
    <t>д.Слудка</t>
  </si>
  <si>
    <t>Г-7+2х0,75</t>
  </si>
  <si>
    <t>Г-8,46+2х0,75</t>
  </si>
  <si>
    <t>1988/2000</t>
  </si>
  <si>
    <t>(Вавож-Кильмезь)-Старое Жуё км 0+000 - км 31+700</t>
  </si>
  <si>
    <t>Г-8,22+2х1,0</t>
  </si>
  <si>
    <t>д.Тыловал - Пельга</t>
  </si>
  <si>
    <t>Можга-Вавож км 28+960 - км 46+430</t>
  </si>
  <si>
    <t>д.Волково</t>
  </si>
  <si>
    <t>Г-8,6+2х1,0</t>
  </si>
  <si>
    <t>Нюрдор- Котья - Лыстем км 0+000- км 5+500</t>
  </si>
  <si>
    <t>д.Лыстем</t>
  </si>
  <si>
    <t>г. Глазов</t>
  </si>
  <si>
    <t>р. Сепыч</t>
  </si>
  <si>
    <t>Г-13,5+2х1.0</t>
  </si>
  <si>
    <t>д. Омутница</t>
  </si>
  <si>
    <t>Глазов-Красногорское км 0+089 - км 32+801</t>
  </si>
  <si>
    <t>Глазов-Яр-Пудем км 4+620 - км 21+620</t>
  </si>
  <si>
    <t>Г-10+2х0,75</t>
  </si>
  <si>
    <t>д.Ниж. Кузьма</t>
  </si>
  <si>
    <t>Г-10+2х1.4</t>
  </si>
  <si>
    <t>Г-10+2х1.1</t>
  </si>
  <si>
    <t>Глазов-Юкаменское км 0+025 - км 25+128</t>
  </si>
  <si>
    <t>р.Варыж</t>
  </si>
  <si>
    <t>д.Кельдыково</t>
  </si>
  <si>
    <t>(Глазов-Карсовай)-Чиргино км 0+000 - км 7+000</t>
  </si>
  <si>
    <t>д.Чиргино</t>
  </si>
  <si>
    <t>(Глазов-Понино-Зотово)-Люм км 0+043 - км 20+688</t>
  </si>
  <si>
    <t>д. Пышкец</t>
  </si>
  <si>
    <t>д. Верх. Богатырка</t>
  </si>
  <si>
    <t>д.Выльгурт</t>
  </si>
  <si>
    <t>Г-10+2х0.88</t>
  </si>
  <si>
    <t>д. Чажай</t>
  </si>
  <si>
    <t>д.Удм. Ключи</t>
  </si>
  <si>
    <t>(Глазов - Юкаменское) - Удм.Ключи км 0+000 - км 2+070</t>
  </si>
  <si>
    <t xml:space="preserve"> Г- 11,5+2х1.0</t>
  </si>
  <si>
    <t>д. Понино</t>
  </si>
  <si>
    <t>Г-9+2х0.75</t>
  </si>
  <si>
    <t>Г-6.8</t>
  </si>
  <si>
    <t>Пудвай - Сева км 0+000 - км 20+450</t>
  </si>
  <si>
    <t>д.Сева</t>
  </si>
  <si>
    <t>р. Сева</t>
  </si>
  <si>
    <t>(Ижевск-Ува)-Капустино км 0+000 - км 7+900</t>
  </si>
  <si>
    <t>д. Капустино</t>
  </si>
  <si>
    <t>д.Верхний Постол</t>
  </si>
  <si>
    <t>Г-8+2х0,6</t>
  </si>
  <si>
    <t>1983</t>
  </si>
  <si>
    <t>1982</t>
  </si>
  <si>
    <t>ст.Постол</t>
  </si>
  <si>
    <t>Сарапул-Воткинск км 29+144 -  км 49+663</t>
  </si>
  <si>
    <t>44+371</t>
  </si>
  <si>
    <t>(Ижевск-Люк)-Люкшудья км 0+015 - км 7+600</t>
  </si>
  <si>
    <t>д.Шабердино</t>
  </si>
  <si>
    <t>ст.Люкшудья</t>
  </si>
  <si>
    <t>(Ижевск-Люк)-Азино км 0+000 - км 14+000</t>
  </si>
  <si>
    <t>Ижевск-Сарапул км 10+900 - км 42+800</t>
  </si>
  <si>
    <t>сов.Металлург</t>
  </si>
  <si>
    <t>Ижевск-Воткинск км 13+000 - км 30+872</t>
  </si>
  <si>
    <t>26+776</t>
  </si>
  <si>
    <t>Г-11,5+2х1,0</t>
  </si>
  <si>
    <t>Ижевск-Ува км 11+200 - км 40+494</t>
  </si>
  <si>
    <t>д.Пирогово</t>
  </si>
  <si>
    <t>Каменное-р.Иж-Можгинский тракт  км 0+087 - км 7+690</t>
  </si>
  <si>
    <t>с.Каменное</t>
  </si>
  <si>
    <t>Мал.Венья</t>
  </si>
  <si>
    <t>в том числе путепровод</t>
  </si>
  <si>
    <t>Г-10,6+2х1,0</t>
  </si>
  <si>
    <t>(Ижевск-Аэропорт)-Завьялово км 0+011 - км 3+8115</t>
  </si>
  <si>
    <t>с.Завьялово</t>
  </si>
  <si>
    <t>Ижевск-Люк км 13+600 - км  34+000</t>
  </si>
  <si>
    <t>Г-8,25+2х1,3</t>
  </si>
  <si>
    <t>16+629</t>
  </si>
  <si>
    <t>Хохряки</t>
  </si>
  <si>
    <t>р.Вожойка</t>
  </si>
  <si>
    <t>1973/2014</t>
  </si>
  <si>
    <t>Ижевск-Аэропорт км 7+700 - км 17 +383</t>
  </si>
  <si>
    <t>Участок объездной дороги г.Ижевска от автодороги Ижевск-Аэропорт до автодороги Ижевск-Воткинск км 0+000 - км 10+085</t>
  </si>
  <si>
    <t>0+834</t>
  </si>
  <si>
    <t>4+625</t>
  </si>
  <si>
    <t>5+231</t>
  </si>
  <si>
    <t>д.Мартьяны</t>
  </si>
  <si>
    <t>д.Якшур</t>
  </si>
  <si>
    <t>Г-11,5+2х0,75</t>
  </si>
  <si>
    <t>Г-11,5+2х0,84</t>
  </si>
  <si>
    <t>с/з Машиностроитель - д.Ленино км 0+000 - км 8+774</t>
  </si>
  <si>
    <t>11+30</t>
  </si>
  <si>
    <t>Г-11+2х1,0</t>
  </si>
  <si>
    <t>А-11; НК-80</t>
  </si>
  <si>
    <t>Г-8.2+2х0,8</t>
  </si>
  <si>
    <t>15+065</t>
  </si>
  <si>
    <t>Г-10+1х1,0</t>
  </si>
  <si>
    <t>1959 / 1996</t>
  </si>
  <si>
    <t>Г-10 +1х1,15+1х1.05</t>
  </si>
  <si>
    <t>1980 / 1998</t>
  </si>
  <si>
    <t>в том числе путепровод:</t>
  </si>
  <si>
    <t>Кез - Старая Гыя - Медьма км 0+000 км 37+700</t>
  </si>
  <si>
    <t>д.Александрово</t>
  </si>
  <si>
    <t>с.Юськи</t>
  </si>
  <si>
    <t>д.Кузьма</t>
  </si>
  <si>
    <t>п.Шолья</t>
  </si>
  <si>
    <t>Г-8,5+2х1.0</t>
  </si>
  <si>
    <t>д.Армязь</t>
  </si>
  <si>
    <t>с.Балаки</t>
  </si>
  <si>
    <t>с.Октябрьское</t>
  </si>
  <si>
    <t>Г-11+2х1.0</t>
  </si>
  <si>
    <t>с.Михайловка</t>
  </si>
  <si>
    <t>Г-8,36+2х1.2</t>
  </si>
  <si>
    <t>г.Камбарка</t>
  </si>
  <si>
    <t>Г-9,2+2х1.0</t>
  </si>
  <si>
    <t>Игра-Красногорское км 14+416 - км 37+104</t>
  </si>
  <si>
    <t>д.Сюрзяне</t>
  </si>
  <si>
    <t>р. Саля</t>
  </si>
  <si>
    <t>Г-8,6+2х1.0</t>
  </si>
  <si>
    <t>р Сюрзя</t>
  </si>
  <si>
    <t>Г-9+2х1.0</t>
  </si>
  <si>
    <t>Глазов-Красногорское км 32+801 - км 50+396</t>
  </si>
  <si>
    <t>д.Багыр</t>
  </si>
  <si>
    <t>р. Сюрча</t>
  </si>
  <si>
    <t>Красногорское-Валамаз км 1+300 - км 34+300</t>
  </si>
  <si>
    <t>с.Валамаз</t>
  </si>
  <si>
    <t>Клабуки-Большой Селег  км 0+000 - км 39+200</t>
  </si>
  <si>
    <t>р. Полом</t>
  </si>
  <si>
    <t>д.Бухма</t>
  </si>
  <si>
    <t>с.Дёбы</t>
  </si>
  <si>
    <t>р. Уть</t>
  </si>
  <si>
    <t>Удмуртский Караул-Дебы км 0+000- км 6+700</t>
  </si>
  <si>
    <t>Г-8,7+2х0.75</t>
  </si>
  <si>
    <t>Архангельское-Нефедово км 0+000 - км 12+500</t>
  </si>
  <si>
    <t>1975 / 2010</t>
  </si>
  <si>
    <t>Архангельское-Рылово км 0+000 - км 2+600</t>
  </si>
  <si>
    <t>д. Б.Селег</t>
  </si>
  <si>
    <t>Бараны-Кокман км 0+000 - км 8+100</t>
  </si>
  <si>
    <t>Васильевское-Каркалай км 0+000 - км 11+150</t>
  </si>
  <si>
    <t>Б.Селег - Пивовары км 0+000- км 2+550</t>
  </si>
  <si>
    <t>10+030</t>
  </si>
  <si>
    <t>Г-8+2*1,5</t>
  </si>
  <si>
    <t>1972 / 2011</t>
  </si>
  <si>
    <t>16+030</t>
  </si>
  <si>
    <t>(Сарапул-Каракулино)-Малые Калмаши  км 0+000 - км 14+200</t>
  </si>
  <si>
    <t>Г-7,92+2*1,0</t>
  </si>
  <si>
    <t>д. М.Калмаши</t>
  </si>
  <si>
    <t>Г-8,2+2*1,0</t>
  </si>
  <si>
    <t>Г-7,9+2*1,0</t>
  </si>
  <si>
    <t>Каракулино-Соколовка км 0+000 - км 14+650</t>
  </si>
  <si>
    <t>Сарапул-Каракулино км 31+105 - км 57+358</t>
  </si>
  <si>
    <t>Г-9,8+2*1,0</t>
  </si>
  <si>
    <t>41+320</t>
  </si>
  <si>
    <t>Г-10+2*0,7</t>
  </si>
  <si>
    <t>44+240</t>
  </si>
  <si>
    <t>Г-10+2*1,1</t>
  </si>
  <si>
    <t>Г-8+2*0,75</t>
  </si>
  <si>
    <t>(Ижевск-Сарапул)-п.Уральский км 0+000 - км 7+700</t>
  </si>
  <si>
    <t>п.Уральский</t>
  </si>
  <si>
    <t>(Сарапул-Каракулино)-Усть-Сарапулка км 0+000 - км 5+400</t>
  </si>
  <si>
    <t>Сарапул-Воткинск км 3+015  - км 29+144</t>
  </si>
  <si>
    <t>23+950</t>
  </si>
  <si>
    <t>с.Нечкино</t>
  </si>
  <si>
    <t>Сарапул-Каракулино км  6+353 - км 31+105</t>
  </si>
  <si>
    <t>Г-7,5+1х1.0</t>
  </si>
  <si>
    <t>Г--6,5+1х1.0</t>
  </si>
  <si>
    <t>Г-8,3+2х1.0</t>
  </si>
  <si>
    <t>Г-7,4+2х1.1</t>
  </si>
  <si>
    <t>Г-10,34+2х1.3</t>
  </si>
  <si>
    <t>Костино-Камбарка км 10+200 - км 44+200</t>
  </si>
  <si>
    <t>Сарапул-Киясово км 15+586 - км 40+052</t>
  </si>
  <si>
    <t xml:space="preserve">Ижевск-Сарапул км 42+800 - км 61+600 на км 61+600 транспортная развязка протяженностью 1,6 км </t>
  </si>
  <si>
    <t>Г-8,2+2х1.0</t>
  </si>
  <si>
    <t>Г-8,1+2х1.0</t>
  </si>
  <si>
    <t>Г-9,55+2х1.0</t>
  </si>
  <si>
    <t>(Сарапул-Воткинск)-Лагуново км 0+000 - км 8+200</t>
  </si>
  <si>
    <t>ручей Бегуновский</t>
  </si>
  <si>
    <t>7+945</t>
  </si>
  <si>
    <t>Г-8,4+2х1.0</t>
  </si>
  <si>
    <t>(Сарапул-Киясово)-Рябиновка км 0+000- км 1+300</t>
  </si>
  <si>
    <t>Юкаменское-Ворца км 0+000 - км 21+500</t>
  </si>
  <si>
    <t>д.Ежево</t>
  </si>
  <si>
    <t>Г-8,72+2х1,5</t>
  </si>
  <si>
    <t>Усть-Лем - Новоелово км 0+000 - км 12+200</t>
  </si>
  <si>
    <t>д.Новоелово</t>
  </si>
  <si>
    <t>Г-8,67+2х0,75</t>
  </si>
  <si>
    <t>Юкаменское-Пышкет-граница Кировской области км 0+013 - км 21+910</t>
  </si>
  <si>
    <t>д.Ертем</t>
  </si>
  <si>
    <t>д.Пышкет</t>
  </si>
  <si>
    <t>д.Жуки</t>
  </si>
  <si>
    <t>Юкаменское-Красногорское км 0+000 - км 14+400</t>
  </si>
  <si>
    <t>(Глазов-Юкаменское)-Бадеро км 0+000 - км 8+000</t>
  </si>
  <si>
    <t>д.Тугаево</t>
  </si>
  <si>
    <t>Глазов-Юкаменское км 25+128 - км 36+528</t>
  </si>
  <si>
    <t>с.Юкаменское</t>
  </si>
  <si>
    <t>(Юкаменское- Жувам)-Малый Вениж км 0+000 - км 16+911</t>
  </si>
  <si>
    <t>Г-8,4+2х0,75</t>
  </si>
  <si>
    <t>Зянкино-Тарсаки-Воронино км 0+000 - км 7+000</t>
  </si>
  <si>
    <t>1974 / 2012</t>
  </si>
  <si>
    <t>1985 / ППР 2014</t>
  </si>
  <si>
    <t>Орловский-граница Кировской области км 0+000 - км 23+000</t>
  </si>
  <si>
    <t>Г-10,2+2х1,0</t>
  </si>
  <si>
    <t>Глазов-Яр-Пудем км 21+650 - км 50+490</t>
  </si>
  <si>
    <t>6+800</t>
  </si>
  <si>
    <t>28+000</t>
  </si>
  <si>
    <t>26+800</t>
  </si>
  <si>
    <t>Г-10+2х1,5</t>
  </si>
  <si>
    <t>12+700</t>
  </si>
  <si>
    <t>Г-8,0+2х0,75</t>
  </si>
  <si>
    <t>Г-8,52+2х1,0</t>
  </si>
  <si>
    <t>Г-8,72+2х1,0</t>
  </si>
  <si>
    <t>Подъезды к п.Яр км 0+000 - км 2+000</t>
  </si>
  <si>
    <t>Пудем-Казаково км 0+007- км 6+880</t>
  </si>
  <si>
    <t>Яр-Укан-Юр км 0+000 - км 19+600</t>
  </si>
  <si>
    <t>Яр-Зюино  км 0+000 - км 22+000</t>
  </si>
  <si>
    <t>Г-6+2х0,5</t>
  </si>
  <si>
    <t>3+918</t>
  </si>
  <si>
    <t>(Яр-Н.Укан)-д.Тупалуд км 0+000 - км 4+060</t>
  </si>
  <si>
    <t>д.Тупалуд</t>
  </si>
  <si>
    <t>Баграш-Бигра-Иваново-Самарское км 0+000 - км 34+000</t>
  </si>
  <si>
    <t>с.Яган</t>
  </si>
  <si>
    <t>Ильинское-Уром км 0+000 - км 11+500</t>
  </si>
  <si>
    <t>п.Сосновка</t>
  </si>
  <si>
    <t>р.Бобинка</t>
  </si>
  <si>
    <t>Малая Пурга-Норья км 0+000 - км 24+800</t>
  </si>
  <si>
    <t>р.Сизяшурка</t>
  </si>
  <si>
    <t>Г-7+2х0,5</t>
  </si>
  <si>
    <t>Г-9,78+2х1,1</t>
  </si>
  <si>
    <t>Г-8+2х1,2</t>
  </si>
  <si>
    <t>(Малая Пурга-Норья) - Курчум-Норья - Курчумский лесоучасток км 0+000 - км 3+500</t>
  </si>
  <si>
    <t>Г-8,46+2х1,2</t>
  </si>
  <si>
    <t>р.Аксашурка</t>
  </si>
  <si>
    <t>(Бураново-Киясово)-Аксакшур км 0+000 - км 3+000</t>
  </si>
  <si>
    <t>(Баграш-Бигра-Иваново-Самарское)-Курегово км 0+000 - км 1+750</t>
  </si>
  <si>
    <t>Г-8,8+2х1,3</t>
  </si>
  <si>
    <t>(Бураново-Киясово)-Сундуково км 0+000 - км 5+540</t>
  </si>
  <si>
    <t>р.Вудземшур</t>
  </si>
  <si>
    <t>Г-8,2+2х1,3</t>
  </si>
  <si>
    <t>(Баграш-Бигра-Иваново-Самарское)-Алганча-Игра км 0+000 - км 2+750</t>
  </si>
  <si>
    <t>Бажаново - Косоево км 0+000 - км 3+800</t>
  </si>
  <si>
    <t>д.Косоево</t>
  </si>
  <si>
    <t>Н-14</t>
  </si>
  <si>
    <t>Можга-Бемыж км 2+700 - км 35+758</t>
  </si>
  <si>
    <t>Г-10,10+2х1,2</t>
  </si>
  <si>
    <t>1984 / 1997</t>
  </si>
  <si>
    <t>Г-10+2х0,7</t>
  </si>
  <si>
    <t>1986 / 1998</t>
  </si>
  <si>
    <t>Г-10+2х0,65</t>
  </si>
  <si>
    <t>1987 / 2000</t>
  </si>
  <si>
    <t>Можга-Вавож км 3+460 - км 28+960</t>
  </si>
  <si>
    <t>д.Малая Сюга</t>
  </si>
  <si>
    <t>1989 / 1995</t>
  </si>
  <si>
    <t>Г-8,6+2х1,1</t>
  </si>
  <si>
    <t>1991 / 2001</t>
  </si>
  <si>
    <t>Г-8+0,72+0,8</t>
  </si>
  <si>
    <t>Горняк-Русский Пычас км 0+000 - км 28+000</t>
  </si>
  <si>
    <t>1981 / 2001</t>
  </si>
  <si>
    <t>Г-8+2х0,93</t>
  </si>
  <si>
    <t>Можга-Старый Березняк км 2+500 - км 24+400</t>
  </si>
  <si>
    <t>Г-7,9+2х0,8</t>
  </si>
  <si>
    <t>Г-6+2х0,7</t>
  </si>
  <si>
    <t>Можга-Нылга км 10+300 - км 27+800</t>
  </si>
  <si>
    <t>1990 / 2006</t>
  </si>
  <si>
    <t>(Можга-Вавож)-Малая Сюга  км 0+000 - км 1+400</t>
  </si>
  <si>
    <t xml:space="preserve"> Г-8+2х0,93</t>
  </si>
  <si>
    <t>(М-7 "Волга" от Москвы через Владимир, Нижний Новгород, Казань до Уфы подъезд к городам Ижевск и Пермь)-АБЗ км 0+000 - км 2+400</t>
  </si>
  <si>
    <t>р.Кельвайка</t>
  </si>
  <si>
    <t>д.Ломеслуд</t>
  </si>
  <si>
    <t>Г-8,2+2х0,9</t>
  </si>
  <si>
    <t>(Можга-Вавож)-Ломеслуд км 0+000 -  км 4+700</t>
  </si>
  <si>
    <t>Большая Пудга-п.Люга км 0+000 - км  11+700</t>
  </si>
  <si>
    <t>Якшур-Бодья-Красногорское км 0+016 - км 48+354</t>
  </si>
  <si>
    <t>д.Лумпово</t>
  </si>
  <si>
    <t>Г-7,8+2х0,5</t>
  </si>
  <si>
    <t>Г-7,8+2х1,0</t>
  </si>
  <si>
    <t>д.Вожьяк</t>
  </si>
  <si>
    <t>Ст.Чур - Малая Итча км 0+000 - км 9+400</t>
  </si>
  <si>
    <t>(М-7 "Волга" от Москвы через Владимир, Нижний Новгород, Казань до Уфы подъезд к городам Ижевск и Пермь) - Чур км 0+000 - км 13+800</t>
  </si>
  <si>
    <t>Г-7,6+2х0,6</t>
  </si>
  <si>
    <t>Г-7,6+2х0,8</t>
  </si>
  <si>
    <t>д.Селычка</t>
  </si>
  <si>
    <t>д.Чур</t>
  </si>
  <si>
    <t>д.Большие Ошворцы</t>
  </si>
  <si>
    <t xml:space="preserve">Якшур-Бодья-Выжоил км 0+000 до км 5+200 </t>
  </si>
  <si>
    <t>с.Якшур-Бодья</t>
  </si>
  <si>
    <t>Г-8,4+2х0,5</t>
  </si>
  <si>
    <t>2+920</t>
  </si>
  <si>
    <t>д. Н.Вожойка</t>
  </si>
  <si>
    <t>д. Н.Чернушка</t>
  </si>
  <si>
    <t>3+150</t>
  </si>
  <si>
    <t>4+200</t>
  </si>
  <si>
    <t>д. Верх. Нязь</t>
  </si>
  <si>
    <t xml:space="preserve"> Г-8+2х1,0</t>
  </si>
  <si>
    <t>Г-6,1</t>
  </si>
  <si>
    <t>Г-4,8+2х1,0</t>
  </si>
  <si>
    <t>Ижевск-Ува км 40+494 - км 92+328</t>
  </si>
  <si>
    <t>Г-9,8+2х0,9</t>
  </si>
  <si>
    <t>Г-9,8+2х1,2</t>
  </si>
  <si>
    <t>Ува-Селты км 0+000 - км 23+615</t>
  </si>
  <si>
    <t>Пытцам-Удугучин км 0+000 - км 21+600</t>
  </si>
  <si>
    <t xml:space="preserve">д. Мал. Сюрзи </t>
  </si>
  <si>
    <t>Г-8,86+2х1,5</t>
  </si>
  <si>
    <t xml:space="preserve"> Г-10+2х0,9 </t>
  </si>
  <si>
    <t xml:space="preserve"> Г-10,3+2х1,2</t>
  </si>
  <si>
    <t xml:space="preserve">Г-10,3+2х0,8 </t>
  </si>
  <si>
    <t>Можга-Нылга км 27+800 -  км 41+000</t>
  </si>
  <si>
    <t>Г-8,4+2х1,2</t>
  </si>
  <si>
    <t>Г-8,4+2х0,6</t>
  </si>
  <si>
    <t>(Ижевск-Ува)-Кыйлуд км 0+000 - км 11+000</t>
  </si>
  <si>
    <t>Г-6,3+2х0,6</t>
  </si>
  <si>
    <t>(Ижевск-Ува)-Петропавлово км 0+000 - км 10+100</t>
  </si>
  <si>
    <t>Г-8,46+2х0,8</t>
  </si>
  <si>
    <t>с.Лоллез - Жикья</t>
  </si>
  <si>
    <t>с. Мушковай</t>
  </si>
  <si>
    <t xml:space="preserve">с. Чекан </t>
  </si>
  <si>
    <t xml:space="preserve">Г-8+2х1,2; </t>
  </si>
  <si>
    <t>(Ижевск-Ува)-Кулябино км 0+000 - км 4+500</t>
  </si>
  <si>
    <t xml:space="preserve">д.Кулябино </t>
  </si>
  <si>
    <t>Г-7+2х1,2</t>
  </si>
  <si>
    <t>1+250</t>
  </si>
  <si>
    <t xml:space="preserve">д. Турынгурт </t>
  </si>
  <si>
    <t>(Ижевск - Ува) - Турынгурт км 0+000 - км 6+200</t>
  </si>
  <si>
    <t>Киясово-Ермолаево км 0+000 - км 29+520</t>
  </si>
  <si>
    <t>1995 / ППР 2015</t>
  </si>
  <si>
    <t>1996 / ППР 2015</t>
  </si>
  <si>
    <t>26+950</t>
  </si>
  <si>
    <t>(Киясово-Ермолаево)-Мушак км 0+000 -  км 13+600</t>
  </si>
  <si>
    <t>д.Карамас Пельга</t>
  </si>
  <si>
    <t>р.Утдядинка</t>
  </si>
  <si>
    <t>(Бураново-Киясово)-Первомайский км 0+000 - км 7+800</t>
  </si>
  <si>
    <t>Сарапул-Киясово  км 40+052 - км 55+255</t>
  </si>
  <si>
    <t>1996 / ППР 2014</t>
  </si>
  <si>
    <t>(Лутоха-Калашур)-Дубровск  км 0+000 - км 8+100</t>
  </si>
  <si>
    <t>Г-8,52+2х1,2</t>
  </si>
  <si>
    <t>Лутоха-Сабанчино км 0+000 - км 5+200</t>
  </si>
  <si>
    <t>2+100</t>
  </si>
  <si>
    <t>д.Яжбахтино</t>
  </si>
  <si>
    <t>д.Кады-Салья</t>
  </si>
  <si>
    <t>Ермолаево-Кумырса км 0+000 - км 9+600</t>
  </si>
  <si>
    <t>Кез-Пужмезь-Чепца км  0+000 -  км 26+800</t>
  </si>
  <si>
    <t xml:space="preserve">(Дебесы-Кез)-Удм.Зязьгор  км  0+000 - км 11+500 </t>
  </si>
  <si>
    <t>Дебесы-Кез км 13+929 - км 30+076</t>
  </si>
  <si>
    <t>Кез-Кулига-Карсовай  км 0+000 - км 50+750</t>
  </si>
  <si>
    <t>(Кез-Старая Гыя-Медьма)-Дырпа км 0+000 - км 9+900</t>
  </si>
  <si>
    <t>12+780</t>
  </si>
  <si>
    <t>20+290</t>
  </si>
  <si>
    <t>19+540</t>
  </si>
  <si>
    <t>33+460</t>
  </si>
  <si>
    <t>34+240</t>
  </si>
  <si>
    <t>44+520</t>
  </si>
  <si>
    <t>1+635</t>
  </si>
  <si>
    <t>4+120</t>
  </si>
  <si>
    <t>3+930</t>
  </si>
  <si>
    <t>7+310</t>
  </si>
  <si>
    <t>п.м</t>
  </si>
  <si>
    <t>д. Юски</t>
  </si>
  <si>
    <t>Г-7,5+2х1,1</t>
  </si>
  <si>
    <t>81+600</t>
  </si>
  <si>
    <t>Игра-Селты-Сюмси-граница Кировской области км 46+467- км 92+600</t>
  </si>
  <si>
    <t>д. Толошур</t>
  </si>
  <si>
    <t>52+800</t>
  </si>
  <si>
    <t>63+300</t>
  </si>
  <si>
    <t>д. Пажгурт</t>
  </si>
  <si>
    <t>Г-10+2х1,1</t>
  </si>
  <si>
    <t>79+750</t>
  </si>
  <si>
    <t>67+040</t>
  </si>
  <si>
    <t>с. Селы(Обход Селтов)</t>
  </si>
  <si>
    <t>(Игра-Селты-Сюмси-граница Кировской области)-Копки-Уть-Сюмси км 0+000-км 38+800</t>
  </si>
  <si>
    <t>д. .В. Бия</t>
  </si>
  <si>
    <t>Селты-Пожгурт-Валамаз км 0+000-км 21+500</t>
  </si>
  <si>
    <t>5+468</t>
  </si>
  <si>
    <t>п. Льнозавод</t>
  </si>
  <si>
    <t>Г-8+2х0,8</t>
  </si>
  <si>
    <t>Ува-Селты км 23+615-км 41+161</t>
  </si>
  <si>
    <t>д. Н. Монья</t>
  </si>
  <si>
    <t>Г-11,5+2х0,6</t>
  </si>
  <si>
    <t>д. Талица</t>
  </si>
  <si>
    <t>д. Светлое</t>
  </si>
  <si>
    <t>д.Узей Тукля</t>
  </si>
  <si>
    <t>мет.-ж/б</t>
  </si>
  <si>
    <t>39+150</t>
  </si>
  <si>
    <t>п. Дорожный</t>
  </si>
  <si>
    <t>р.Пазелинка</t>
  </si>
  <si>
    <t>Г-11.18</t>
  </si>
  <si>
    <t>Миндортранс УР по состоянию на "___" ____________ 2016 года</t>
  </si>
  <si>
    <t>р. Зуда</t>
  </si>
  <si>
    <t>р.Мулевка</t>
  </si>
  <si>
    <t>30+700</t>
  </si>
  <si>
    <t>Г-11.9+2х1.5</t>
  </si>
  <si>
    <t>Г-4.5+1х0.7</t>
  </si>
  <si>
    <t>49+950</t>
  </si>
  <si>
    <t>д. Степаненки</t>
  </si>
  <si>
    <t>Алнаши-Грахово км 0+000 - км 17+722,5</t>
  </si>
  <si>
    <t>(Алнаши-Варзи-Ятчи)-Кузюмово км 0+000 км 3+100</t>
  </si>
  <si>
    <t>Игра - Глазов км 18+931 - км 58+809</t>
  </si>
  <si>
    <t>(Игра - Глазов) - Пыбья - Верх-Кестым                                км 0+000 - км 8+000</t>
  </si>
  <si>
    <t xml:space="preserve">Объездная г. Воткинск км 0+036 - км 16+534 </t>
  </si>
  <si>
    <t>Объездная г. Воткинск км 0+036 - км 16+535</t>
  </si>
  <si>
    <t>Болгуры-Хорохоры км 0+000 - км 7+300</t>
  </si>
  <si>
    <t>(Ува-Вавож)-Лыстем км 0+034 - км 10+015</t>
  </si>
  <si>
    <t>Слудка-Зядлуд-Котья км 0+000 - км 11+700</t>
  </si>
  <si>
    <t>Гавриловка - Камское - Степаново км 0+000 - км 20+300</t>
  </si>
  <si>
    <t>Мари-Возжай-Верхняя Игра км 0+020 - км 7+600</t>
  </si>
  <si>
    <t>Мари-Возжай-Верхняя Игра км 0+020 - км 7+601</t>
  </si>
  <si>
    <t>Верхняя Игра-Мишкино-граница Татарстана км 0+000 - км 5+480</t>
  </si>
  <si>
    <t>Игра-Глазов км 58+809 - км 73+800</t>
  </si>
  <si>
    <t>Глазов-Карсовай км 0+200 - км 29+270</t>
  </si>
  <si>
    <t>В.Богатырка-Чажай км 0+000 - км 18+000</t>
  </si>
  <si>
    <t>18+144</t>
  </si>
  <si>
    <t>Понино-Артенки км 0+000 - км 10+700</t>
  </si>
  <si>
    <t>(Дебесы-Кез)-Чепык км 0+000 - км 7+000</t>
  </si>
  <si>
    <t>Г-4.4 МАРМ</t>
  </si>
  <si>
    <t>(Ижевск-Ува)- ст.Постол  км 0+024 - км 6+917</t>
  </si>
  <si>
    <t>Окружная г.Ижевска км 0+034 - км 17+802</t>
  </si>
  <si>
    <t>М-7 "Волга" от Москвы через Владимир, Нижний Новгород, Казань до Уфы подъезд к городам Ижевск и Пермь км 179+055 - км 187+727</t>
  </si>
  <si>
    <t>182+836</t>
  </si>
  <si>
    <t>Игра-Глазов км 0+028 - км 18+931</t>
  </si>
  <si>
    <t>Якшур-Бодья-Красногорское км 48+355-км 64+971</t>
  </si>
  <si>
    <t>Зура-Сепож км 0+000 - км 12+960</t>
  </si>
  <si>
    <t>А-14,    Н-14</t>
  </si>
  <si>
    <t>(Кизнер-Грахово)-Васильево км 0+000 - км 12+550</t>
  </si>
  <si>
    <t>Бертло-Чуштаськем км 0+000 - км 5+000</t>
  </si>
  <si>
    <t>п.Кизнер-п.Льнозавод-с.Кизнер км 0+000 - км 4+700</t>
  </si>
  <si>
    <t>Юски - Кузьма - Уди км 0+000 - км 30+400</t>
  </si>
  <si>
    <t>Бурино-Чепца-Полом-Кез км 18+400 - км 60+800</t>
  </si>
  <si>
    <t>Каракулино-Красный Бор км 0+000 - км 37+500</t>
  </si>
  <si>
    <t>(Сарапул-Каракулино)-Пинязь-Черново-граница Татарстана км 0+000 + км 10+000</t>
  </si>
  <si>
    <t>Камбарка-Ершовка км 2+550 - км 35+650</t>
  </si>
  <si>
    <t>Камбарка - паромная переправа Тарасово км 1+200 - км 5+781</t>
  </si>
  <si>
    <t>(Сарапул-Киясово)-Косолапово                                  км 0+000 - км 7+200</t>
  </si>
  <si>
    <t>Знач.          дороги</t>
  </si>
  <si>
    <t>Большие Сибы-Санниково км 0+066 - км 17+170</t>
  </si>
  <si>
    <t>Малая Пурга - Нижнее Кечево                                   км 0+000 - км 15+100</t>
  </si>
  <si>
    <t>(Игра-Селты-Сюмси-граница Кировской области)-Гура-Зятцы км 0+000 - км 33+700</t>
  </si>
  <si>
    <t>(Игра-Селты-Сюмси-граница Кировской области) - Орловское км 0+027 - км 11+787</t>
  </si>
  <si>
    <t>Ува-Мушковай-Тюлькино-Пушкари км 1+750 - км 50+800</t>
  </si>
  <si>
    <t>20+872</t>
  </si>
  <si>
    <t>35+052</t>
  </si>
  <si>
    <t>(Воткинск -Шаркан)-Гондырвай                                 км 0+000 - км 12+500</t>
  </si>
  <si>
    <t>Якшур-Бодья-Шаркан                                                                   км 25+100 - км 53+500</t>
  </si>
  <si>
    <t>40+850</t>
  </si>
  <si>
    <t>36+450</t>
  </si>
  <si>
    <t>46+750</t>
  </si>
  <si>
    <t>46+860</t>
  </si>
  <si>
    <t>47+554</t>
  </si>
  <si>
    <t>Нижний Укан-Ворца-граница Юкаменского района км 0+000 - км 14+400</t>
  </si>
  <si>
    <t>(Якшур-Бодья-Шаркан)-Большие Ошворцы                                   км 0+000 - км 2+600</t>
  </si>
  <si>
    <t xml:space="preserve">Подъездная дорога (литер I) км 0+000- км 6+6726 </t>
  </si>
  <si>
    <t>(М-7 "Волга" от Москвы через Владимир, Нижний Новгород, Казань до Уфы подъезд к городам Ижевск и Пермь)-Кионгоп км 4+200 - км 18+300</t>
  </si>
  <si>
    <t>Камбарка-граница Пермского края                                                               км 2+420 - км 31+371</t>
  </si>
  <si>
    <t>Камбарка-граница Пермского края                                                              км 2+420 - км 31+371</t>
  </si>
  <si>
    <t>Камбарка-граница Пермского края                                                                    км 2+420 - км 31+371</t>
  </si>
  <si>
    <t>19+380</t>
  </si>
  <si>
    <t>22+150</t>
  </si>
  <si>
    <t>19+600</t>
  </si>
  <si>
    <t>Алнаши-Грахово км 17+7225- км 41+716</t>
  </si>
  <si>
    <t>м.п.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</si>
</sst>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yy"/>
  </numFmts>
  <fonts count="19">
    <font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</font>
    <font>
      <b/>
      <i/>
      <sz val="18"/>
      <color indexed="10"/>
      <name val="Times New Roman Cyr"/>
    </font>
    <font>
      <b/>
      <sz val="10"/>
      <name val="Arial Cy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551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65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5" fillId="0" borderId="5" xfId="0" applyFont="1" applyBorder="1" applyAlignment="1">
      <alignment horizontal="centerContinuous" vertical="top" wrapText="1"/>
    </xf>
    <xf numFmtId="4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vertical="top" wrapText="1"/>
    </xf>
    <xf numFmtId="165" fontId="5" fillId="0" borderId="6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165" fontId="5" fillId="0" borderId="6" xfId="0" quotePrefix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165" fontId="5" fillId="0" borderId="0" xfId="0" quotePrefix="1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165" fontId="5" fillId="0" borderId="0" xfId="0" applyNumberFormat="1" applyFont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 applyProtection="1">
      <alignment vertical="top" wrapText="1"/>
      <protection locked="0"/>
    </xf>
    <xf numFmtId="2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165" fontId="5" fillId="3" borderId="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4" fontId="5" fillId="0" borderId="0" xfId="0" applyNumberFormat="1" applyFont="1" applyBorder="1" applyAlignment="1" applyProtection="1">
      <alignment vertical="top" wrapText="1"/>
      <protection locked="0"/>
    </xf>
    <xf numFmtId="165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165" fontId="5" fillId="2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165" fontId="5" fillId="2" borderId="6" xfId="0" quotePrefix="1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5" fontId="5" fillId="3" borderId="6" xfId="0" quotePrefix="1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4" fontId="5" fillId="3" borderId="6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2" fontId="5" fillId="3" borderId="6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 wrapText="1"/>
    </xf>
    <xf numFmtId="0" fontId="5" fillId="5" borderId="0" xfId="0" applyFont="1" applyFill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164" fontId="5" fillId="6" borderId="6" xfId="0" applyNumberFormat="1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4" fontId="5" fillId="6" borderId="6" xfId="0" applyNumberFormat="1" applyFont="1" applyFill="1" applyBorder="1" applyAlignment="1">
      <alignment vertical="top" wrapText="1"/>
    </xf>
    <xf numFmtId="165" fontId="5" fillId="6" borderId="6" xfId="0" applyNumberFormat="1" applyFont="1" applyFill="1" applyBorder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2" fontId="5" fillId="6" borderId="6" xfId="0" applyNumberFormat="1" applyFont="1" applyFill="1" applyBorder="1" applyAlignment="1">
      <alignment horizontal="center" vertical="top" wrapText="1"/>
    </xf>
    <xf numFmtId="165" fontId="5" fillId="6" borderId="6" xfId="0" quotePrefix="1" applyNumberFormat="1" applyFont="1" applyFill="1" applyBorder="1" applyAlignment="1">
      <alignment horizontal="center" vertical="top" wrapText="1"/>
    </xf>
    <xf numFmtId="0" fontId="5" fillId="6" borderId="6" xfId="0" quotePrefix="1" applyFont="1" applyFill="1" applyBorder="1" applyAlignment="1">
      <alignment vertical="top" wrapText="1"/>
    </xf>
    <xf numFmtId="0" fontId="5" fillId="7" borderId="6" xfId="0" applyFont="1" applyFill="1" applyBorder="1" applyAlignment="1">
      <alignment vertical="top" wrapText="1"/>
    </xf>
    <xf numFmtId="164" fontId="5" fillId="7" borderId="6" xfId="0" applyNumberFormat="1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4" fontId="5" fillId="7" borderId="6" xfId="0" applyNumberFormat="1" applyFont="1" applyFill="1" applyBorder="1" applyAlignment="1">
      <alignment vertical="top" wrapText="1"/>
    </xf>
    <xf numFmtId="165" fontId="5" fillId="7" borderId="6" xfId="0" applyNumberFormat="1" applyFont="1" applyFill="1" applyBorder="1" applyAlignment="1">
      <alignment horizontal="center" vertical="top" wrapText="1"/>
    </xf>
    <xf numFmtId="0" fontId="5" fillId="7" borderId="0" xfId="0" applyFont="1" applyFill="1" applyAlignment="1">
      <alignment vertical="top" wrapText="1"/>
    </xf>
    <xf numFmtId="2" fontId="5" fillId="7" borderId="6" xfId="0" applyNumberFormat="1" applyFont="1" applyFill="1" applyBorder="1" applyAlignment="1">
      <alignment horizontal="center" vertical="top" wrapText="1"/>
    </xf>
    <xf numFmtId="165" fontId="5" fillId="7" borderId="6" xfId="0" quotePrefix="1" applyNumberFormat="1" applyFont="1" applyFill="1" applyBorder="1" applyAlignment="1">
      <alignment horizontal="center" vertical="top" wrapText="1"/>
    </xf>
    <xf numFmtId="164" fontId="5" fillId="4" borderId="6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4" fontId="5" fillId="4" borderId="6" xfId="0" applyNumberFormat="1" applyFont="1" applyFill="1" applyBorder="1" applyAlignment="1">
      <alignment vertical="top" wrapText="1"/>
    </xf>
    <xf numFmtId="165" fontId="5" fillId="4" borderId="6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2" fontId="5" fillId="4" borderId="6" xfId="0" applyNumberFormat="1" applyFont="1" applyFill="1" applyBorder="1" applyAlignment="1">
      <alignment horizontal="center" vertical="top" wrapText="1"/>
    </xf>
    <xf numFmtId="165" fontId="5" fillId="4" borderId="6" xfId="0" quotePrefix="1" applyNumberFormat="1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vertical="top" wrapText="1"/>
    </xf>
    <xf numFmtId="164" fontId="5" fillId="8" borderId="6" xfId="0" applyNumberFormat="1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4" fontId="5" fillId="8" borderId="6" xfId="0" applyNumberFormat="1" applyFont="1" applyFill="1" applyBorder="1" applyAlignment="1">
      <alignment vertical="top" wrapText="1"/>
    </xf>
    <xf numFmtId="165" fontId="5" fillId="8" borderId="6" xfId="0" applyNumberFormat="1" applyFont="1" applyFill="1" applyBorder="1" applyAlignment="1">
      <alignment horizontal="center" vertical="top" wrapText="1"/>
    </xf>
    <xf numFmtId="0" fontId="5" fillId="8" borderId="0" xfId="0" applyFont="1" applyFill="1" applyAlignment="1">
      <alignment vertical="top" wrapText="1"/>
    </xf>
    <xf numFmtId="2" fontId="5" fillId="8" borderId="6" xfId="0" applyNumberFormat="1" applyFont="1" applyFill="1" applyBorder="1" applyAlignment="1">
      <alignment horizontal="center" vertical="top" wrapText="1"/>
    </xf>
    <xf numFmtId="165" fontId="5" fillId="8" borderId="6" xfId="0" quotePrefix="1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 wrapText="1"/>
    </xf>
    <xf numFmtId="164" fontId="5" fillId="5" borderId="6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4" fontId="5" fillId="5" borderId="6" xfId="0" applyNumberFormat="1" applyFont="1" applyFill="1" applyBorder="1" applyAlignment="1">
      <alignment vertical="top" wrapText="1"/>
    </xf>
    <xf numFmtId="165" fontId="5" fillId="5" borderId="6" xfId="0" applyNumberFormat="1" applyFont="1" applyFill="1" applyBorder="1" applyAlignment="1">
      <alignment horizontal="center" vertical="top" wrapText="1"/>
    </xf>
    <xf numFmtId="2" fontId="5" fillId="5" borderId="6" xfId="0" applyNumberFormat="1" applyFont="1" applyFill="1" applyBorder="1" applyAlignment="1">
      <alignment horizontal="center" vertical="top" wrapText="1"/>
    </xf>
    <xf numFmtId="49" fontId="5" fillId="5" borderId="0" xfId="0" applyNumberFormat="1" applyFont="1" applyFill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164" fontId="5" fillId="9" borderId="6" xfId="0" applyNumberFormat="1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4" fontId="5" fillId="9" borderId="6" xfId="0" applyNumberFormat="1" applyFont="1" applyFill="1" applyBorder="1" applyAlignment="1">
      <alignment vertical="top" wrapText="1"/>
    </xf>
    <xf numFmtId="165" fontId="5" fillId="9" borderId="6" xfId="0" applyNumberFormat="1" applyFont="1" applyFill="1" applyBorder="1" applyAlignment="1">
      <alignment horizontal="center" vertical="top" wrapText="1"/>
    </xf>
    <xf numFmtId="0" fontId="5" fillId="9" borderId="0" xfId="0" applyFont="1" applyFill="1" applyAlignment="1">
      <alignment vertical="top" wrapText="1"/>
    </xf>
    <xf numFmtId="2" fontId="5" fillId="9" borderId="6" xfId="0" applyNumberFormat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center" vertical="top" wrapText="1"/>
    </xf>
    <xf numFmtId="165" fontId="5" fillId="9" borderId="6" xfId="0" quotePrefix="1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4" fontId="5" fillId="10" borderId="6" xfId="0" applyNumberFormat="1" applyFont="1" applyFill="1" applyBorder="1" applyAlignment="1">
      <alignment vertical="top" wrapText="1"/>
    </xf>
    <xf numFmtId="165" fontId="5" fillId="10" borderId="6" xfId="0" applyNumberFormat="1" applyFont="1" applyFill="1" applyBorder="1" applyAlignment="1">
      <alignment horizontal="center" vertical="top" wrapText="1"/>
    </xf>
    <xf numFmtId="0" fontId="5" fillId="10" borderId="0" xfId="0" applyFont="1" applyFill="1" applyAlignment="1">
      <alignment vertical="top" wrapText="1"/>
    </xf>
    <xf numFmtId="2" fontId="5" fillId="10" borderId="6" xfId="0" applyNumberFormat="1" applyFont="1" applyFill="1" applyBorder="1" applyAlignment="1">
      <alignment horizontal="center" vertical="top" wrapText="1"/>
    </xf>
    <xf numFmtId="165" fontId="5" fillId="10" borderId="6" xfId="0" quotePrefix="1" applyNumberFormat="1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vertical="top" wrapText="1"/>
    </xf>
    <xf numFmtId="164" fontId="5" fillId="11" borderId="6" xfId="0" applyNumberFormat="1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top" wrapText="1"/>
    </xf>
    <xf numFmtId="4" fontId="5" fillId="11" borderId="6" xfId="0" applyNumberFormat="1" applyFont="1" applyFill="1" applyBorder="1" applyAlignment="1">
      <alignment vertical="top" wrapText="1"/>
    </xf>
    <xf numFmtId="165" fontId="5" fillId="11" borderId="6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vertical="top" wrapText="1"/>
    </xf>
    <xf numFmtId="2" fontId="5" fillId="11" borderId="6" xfId="0" applyNumberFormat="1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165" fontId="5" fillId="11" borderId="6" xfId="0" quotePrefix="1" applyNumberFormat="1" applyFont="1" applyFill="1" applyBorder="1" applyAlignment="1">
      <alignment horizontal="center" vertical="top" wrapText="1"/>
    </xf>
    <xf numFmtId="0" fontId="5" fillId="5" borderId="6" xfId="0" quotePrefix="1" applyFont="1" applyFill="1" applyBorder="1" applyAlignment="1">
      <alignment vertical="top" wrapText="1"/>
    </xf>
    <xf numFmtId="165" fontId="5" fillId="5" borderId="6" xfId="0" quotePrefix="1" applyNumberFormat="1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vertical="top" wrapText="1"/>
    </xf>
    <xf numFmtId="164" fontId="5" fillId="12" borderId="6" xfId="0" applyNumberFormat="1" applyFont="1" applyFill="1" applyBorder="1" applyAlignment="1">
      <alignment horizontal="center" vertical="top" wrapText="1"/>
    </xf>
    <xf numFmtId="0" fontId="5" fillId="12" borderId="6" xfId="0" applyFont="1" applyFill="1" applyBorder="1" applyAlignment="1">
      <alignment horizontal="center" vertical="top" wrapText="1"/>
    </xf>
    <xf numFmtId="4" fontId="5" fillId="12" borderId="6" xfId="0" applyNumberFormat="1" applyFont="1" applyFill="1" applyBorder="1" applyAlignment="1">
      <alignment vertical="top" wrapText="1"/>
    </xf>
    <xf numFmtId="165" fontId="5" fillId="12" borderId="6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vertical="top" wrapText="1"/>
    </xf>
    <xf numFmtId="2" fontId="5" fillId="12" borderId="6" xfId="0" applyNumberFormat="1" applyFont="1" applyFill="1" applyBorder="1" applyAlignment="1">
      <alignment horizontal="center" vertical="top" wrapText="1"/>
    </xf>
    <xf numFmtId="165" fontId="5" fillId="12" borderId="6" xfId="0" quotePrefix="1" applyNumberFormat="1" applyFont="1" applyFill="1" applyBorder="1" applyAlignment="1">
      <alignment horizontal="center" vertical="top" wrapText="1"/>
    </xf>
    <xf numFmtId="0" fontId="0" fillId="12" borderId="6" xfId="0" applyFill="1" applyBorder="1" applyAlignment="1">
      <alignment wrapText="1"/>
    </xf>
    <xf numFmtId="0" fontId="0" fillId="12" borderId="6" xfId="0" applyFill="1" applyBorder="1" applyAlignment="1">
      <alignment horizontal="center" wrapText="1"/>
    </xf>
    <xf numFmtId="0" fontId="5" fillId="13" borderId="6" xfId="0" applyFont="1" applyFill="1" applyBorder="1" applyAlignment="1">
      <alignment vertical="top" wrapText="1"/>
    </xf>
    <xf numFmtId="164" fontId="5" fillId="13" borderId="6" xfId="0" applyNumberFormat="1" applyFont="1" applyFill="1" applyBorder="1" applyAlignment="1">
      <alignment horizontal="center" vertical="top" wrapText="1"/>
    </xf>
    <xf numFmtId="0" fontId="5" fillId="13" borderId="6" xfId="0" applyFont="1" applyFill="1" applyBorder="1" applyAlignment="1">
      <alignment horizontal="center" vertical="top" wrapText="1"/>
    </xf>
    <xf numFmtId="4" fontId="5" fillId="13" borderId="6" xfId="0" applyNumberFormat="1" applyFont="1" applyFill="1" applyBorder="1" applyAlignment="1">
      <alignment vertical="top" wrapText="1"/>
    </xf>
    <xf numFmtId="165" fontId="5" fillId="13" borderId="6" xfId="0" applyNumberFormat="1" applyFont="1" applyFill="1" applyBorder="1" applyAlignment="1">
      <alignment horizontal="center" vertical="top" wrapText="1"/>
    </xf>
    <xf numFmtId="0" fontId="5" fillId="13" borderId="0" xfId="0" applyFont="1" applyFill="1" applyAlignment="1">
      <alignment vertical="top" wrapText="1"/>
    </xf>
    <xf numFmtId="2" fontId="5" fillId="13" borderId="6" xfId="0" applyNumberFormat="1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vertical="top" wrapText="1"/>
    </xf>
    <xf numFmtId="164" fontId="5" fillId="14" borderId="6" xfId="0" applyNumberFormat="1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4" fontId="5" fillId="14" borderId="6" xfId="0" applyNumberFormat="1" applyFont="1" applyFill="1" applyBorder="1" applyAlignment="1">
      <alignment vertical="top" wrapText="1"/>
    </xf>
    <xf numFmtId="165" fontId="5" fillId="14" borderId="6" xfId="0" applyNumberFormat="1" applyFont="1" applyFill="1" applyBorder="1" applyAlignment="1">
      <alignment horizontal="center" vertical="top" wrapText="1"/>
    </xf>
    <xf numFmtId="0" fontId="5" fillId="14" borderId="0" xfId="0" applyFont="1" applyFill="1" applyAlignment="1">
      <alignment vertical="top" wrapText="1"/>
    </xf>
    <xf numFmtId="2" fontId="5" fillId="14" borderId="6" xfId="0" applyNumberFormat="1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vertical="top" wrapText="1"/>
    </xf>
    <xf numFmtId="164" fontId="5" fillId="15" borderId="6" xfId="0" applyNumberFormat="1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 vertical="top" wrapText="1"/>
    </xf>
    <xf numFmtId="4" fontId="5" fillId="15" borderId="6" xfId="0" applyNumberFormat="1" applyFont="1" applyFill="1" applyBorder="1" applyAlignment="1">
      <alignment vertical="top" wrapText="1"/>
    </xf>
    <xf numFmtId="165" fontId="5" fillId="15" borderId="6" xfId="0" applyNumberFormat="1" applyFont="1" applyFill="1" applyBorder="1" applyAlignment="1">
      <alignment horizontal="center" vertical="top" wrapText="1"/>
    </xf>
    <xf numFmtId="0" fontId="5" fillId="15" borderId="0" xfId="0" applyFont="1" applyFill="1" applyAlignment="1">
      <alignment vertical="top" wrapText="1"/>
    </xf>
    <xf numFmtId="2" fontId="5" fillId="15" borderId="6" xfId="0" applyNumberFormat="1" applyFont="1" applyFill="1" applyBorder="1" applyAlignment="1">
      <alignment horizontal="center" vertical="top" wrapText="1"/>
    </xf>
    <xf numFmtId="165" fontId="5" fillId="15" borderId="6" xfId="0" quotePrefix="1" applyNumberFormat="1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vertical="top" wrapText="1"/>
    </xf>
    <xf numFmtId="164" fontId="5" fillId="16" borderId="6" xfId="0" applyNumberFormat="1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horizontal="center" vertical="top" wrapText="1"/>
    </xf>
    <xf numFmtId="4" fontId="5" fillId="16" borderId="6" xfId="0" applyNumberFormat="1" applyFont="1" applyFill="1" applyBorder="1" applyAlignment="1">
      <alignment vertical="top" wrapText="1"/>
    </xf>
    <xf numFmtId="165" fontId="5" fillId="16" borderId="6" xfId="0" applyNumberFormat="1" applyFont="1" applyFill="1" applyBorder="1" applyAlignment="1">
      <alignment horizontal="center" vertical="top" wrapText="1"/>
    </xf>
    <xf numFmtId="0" fontId="5" fillId="16" borderId="0" xfId="0" applyFont="1" applyFill="1" applyAlignment="1">
      <alignment vertical="top" wrapText="1"/>
    </xf>
    <xf numFmtId="2" fontId="5" fillId="16" borderId="6" xfId="0" applyNumberFormat="1" applyFont="1" applyFill="1" applyBorder="1" applyAlignment="1">
      <alignment horizontal="center" vertical="top" wrapText="1"/>
    </xf>
    <xf numFmtId="165" fontId="5" fillId="16" borderId="6" xfId="0" quotePrefix="1" applyNumberFormat="1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vertical="top" wrapText="1"/>
    </xf>
    <xf numFmtId="164" fontId="5" fillId="17" borderId="6" xfId="0" applyNumberFormat="1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top" wrapText="1"/>
    </xf>
    <xf numFmtId="4" fontId="5" fillId="17" borderId="6" xfId="0" applyNumberFormat="1" applyFont="1" applyFill="1" applyBorder="1" applyAlignment="1">
      <alignment vertical="top" wrapText="1"/>
    </xf>
    <xf numFmtId="165" fontId="5" fillId="17" borderId="6" xfId="0" applyNumberFormat="1" applyFont="1" applyFill="1" applyBorder="1" applyAlignment="1">
      <alignment horizontal="center" vertical="top" wrapText="1"/>
    </xf>
    <xf numFmtId="0" fontId="5" fillId="17" borderId="0" xfId="0" applyFont="1" applyFill="1" applyAlignment="1">
      <alignment vertical="top" wrapText="1"/>
    </xf>
    <xf numFmtId="2" fontId="5" fillId="17" borderId="6" xfId="0" applyNumberFormat="1" applyFont="1" applyFill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164" fontId="5" fillId="18" borderId="6" xfId="0" applyNumberFormat="1" applyFont="1" applyFill="1" applyBorder="1" applyAlignment="1">
      <alignment horizontal="center" vertical="top" wrapText="1"/>
    </xf>
    <xf numFmtId="0" fontId="5" fillId="18" borderId="6" xfId="0" applyFont="1" applyFill="1" applyBorder="1" applyAlignment="1">
      <alignment horizontal="center" vertical="top" wrapText="1"/>
    </xf>
    <xf numFmtId="4" fontId="5" fillId="18" borderId="6" xfId="0" applyNumberFormat="1" applyFont="1" applyFill="1" applyBorder="1" applyAlignment="1">
      <alignment vertical="top" wrapText="1"/>
    </xf>
    <xf numFmtId="165" fontId="5" fillId="18" borderId="6" xfId="0" applyNumberFormat="1" applyFont="1" applyFill="1" applyBorder="1" applyAlignment="1">
      <alignment horizontal="center" vertical="top" wrapText="1"/>
    </xf>
    <xf numFmtId="0" fontId="5" fillId="18" borderId="0" xfId="0" applyFont="1" applyFill="1" applyAlignment="1">
      <alignment vertical="top" wrapText="1"/>
    </xf>
    <xf numFmtId="2" fontId="5" fillId="18" borderId="6" xfId="0" applyNumberFormat="1" applyFont="1" applyFill="1" applyBorder="1" applyAlignment="1">
      <alignment horizontal="center" vertical="top" wrapText="1"/>
    </xf>
    <xf numFmtId="165" fontId="5" fillId="18" borderId="6" xfId="0" quotePrefix="1" applyNumberFormat="1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vertical="top" wrapText="1"/>
    </xf>
    <xf numFmtId="164" fontId="5" fillId="19" borderId="6" xfId="0" applyNumberFormat="1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top" wrapText="1"/>
    </xf>
    <xf numFmtId="4" fontId="5" fillId="19" borderId="6" xfId="0" applyNumberFormat="1" applyFont="1" applyFill="1" applyBorder="1" applyAlignment="1">
      <alignment vertical="top" wrapText="1"/>
    </xf>
    <xf numFmtId="165" fontId="5" fillId="19" borderId="6" xfId="0" applyNumberFormat="1" applyFont="1" applyFill="1" applyBorder="1" applyAlignment="1">
      <alignment horizontal="center" vertical="top" wrapText="1"/>
    </xf>
    <xf numFmtId="0" fontId="5" fillId="19" borderId="0" xfId="0" applyFont="1" applyFill="1" applyAlignment="1">
      <alignment vertical="top" wrapText="1"/>
    </xf>
    <xf numFmtId="2" fontId="5" fillId="19" borderId="6" xfId="0" applyNumberFormat="1" applyFont="1" applyFill="1" applyBorder="1" applyAlignment="1">
      <alignment horizontal="center" vertical="top" wrapText="1"/>
    </xf>
    <xf numFmtId="165" fontId="5" fillId="19" borderId="6" xfId="0" quotePrefix="1" applyNumberFormat="1" applyFont="1" applyFill="1" applyBorder="1" applyAlignment="1">
      <alignment horizontal="center" vertical="top" wrapText="1"/>
    </xf>
    <xf numFmtId="0" fontId="5" fillId="19" borderId="9" xfId="0" applyFont="1" applyFill="1" applyBorder="1" applyAlignment="1">
      <alignment vertical="top" wrapText="1"/>
    </xf>
    <xf numFmtId="0" fontId="5" fillId="19" borderId="7" xfId="0" applyFont="1" applyFill="1" applyBorder="1" applyAlignment="1">
      <alignment vertical="top" wrapText="1"/>
    </xf>
    <xf numFmtId="164" fontId="5" fillId="19" borderId="7" xfId="0" applyNumberFormat="1" applyFont="1" applyFill="1" applyBorder="1" applyAlignment="1">
      <alignment horizontal="center" vertical="top" wrapText="1"/>
    </xf>
    <xf numFmtId="0" fontId="5" fillId="19" borderId="7" xfId="0" applyFont="1" applyFill="1" applyBorder="1" applyAlignment="1">
      <alignment horizontal="center" vertical="top" wrapText="1"/>
    </xf>
    <xf numFmtId="4" fontId="5" fillId="19" borderId="7" xfId="0" applyNumberFormat="1" applyFont="1" applyFill="1" applyBorder="1" applyAlignment="1">
      <alignment vertical="top" wrapText="1"/>
    </xf>
    <xf numFmtId="165" fontId="5" fillId="19" borderId="7" xfId="0" applyNumberFormat="1" applyFont="1" applyFill="1" applyBorder="1" applyAlignment="1">
      <alignment horizontal="center" vertical="top" wrapText="1"/>
    </xf>
    <xf numFmtId="2" fontId="5" fillId="19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13" fillId="0" borderId="6" xfId="0" quotePrefix="1" applyNumberFormat="1" applyFont="1" applyFill="1" applyBorder="1" applyAlignment="1">
      <alignment horizontal="center" vertical="center" wrapText="1"/>
    </xf>
    <xf numFmtId="165" fontId="13" fillId="0" borderId="12" xfId="0" quotePrefix="1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165" fontId="13" fillId="0" borderId="14" xfId="0" quotePrefix="1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15" borderId="6" xfId="0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vertical="center" wrapText="1"/>
    </xf>
    <xf numFmtId="0" fontId="13" fillId="14" borderId="6" xfId="0" applyFont="1" applyFill="1" applyBorder="1" applyAlignment="1">
      <alignment vertical="center" wrapText="1"/>
    </xf>
    <xf numFmtId="0" fontId="13" fillId="9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20" borderId="6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12" borderId="6" xfId="0" applyFont="1" applyFill="1" applyBorder="1" applyAlignment="1">
      <alignment vertical="center" wrapText="1"/>
    </xf>
    <xf numFmtId="0" fontId="13" fillId="19" borderId="6" xfId="0" applyFont="1" applyFill="1" applyBorder="1" applyAlignment="1">
      <alignment vertical="center" wrapText="1"/>
    </xf>
    <xf numFmtId="0" fontId="13" fillId="10" borderId="6" xfId="0" applyFont="1" applyFill="1" applyBorder="1" applyAlignment="1">
      <alignment vertical="center" wrapText="1"/>
    </xf>
    <xf numFmtId="0" fontId="13" fillId="21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18" borderId="6" xfId="0" applyFont="1" applyFill="1" applyBorder="1" applyAlignment="1">
      <alignment vertical="center" wrapText="1"/>
    </xf>
    <xf numFmtId="0" fontId="13" fillId="11" borderId="6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vertical="center" wrapText="1"/>
    </xf>
    <xf numFmtId="0" fontId="13" fillId="22" borderId="6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 applyProtection="1">
      <alignment vertical="center" wrapText="1"/>
      <protection locked="0"/>
    </xf>
    <xf numFmtId="2" fontId="13" fillId="0" borderId="0" xfId="0" applyNumberFormat="1" applyFont="1" applyBorder="1" applyAlignment="1" applyProtection="1">
      <alignment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4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 applyProtection="1">
      <alignment vertical="center" wrapText="1"/>
      <protection locked="0"/>
    </xf>
    <xf numFmtId="4" fontId="13" fillId="0" borderId="0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4" fontId="13" fillId="0" borderId="6" xfId="2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0" borderId="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vertical="center" wrapText="1"/>
    </xf>
    <xf numFmtId="4" fontId="13" fillId="0" borderId="0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27" borderId="7" xfId="2" applyFont="1" applyFill="1" applyBorder="1" applyAlignment="1">
      <alignment horizontal="left" vertical="center" wrapText="1"/>
    </xf>
    <xf numFmtId="0" fontId="18" fillId="27" borderId="0" xfId="0" applyFont="1" applyFill="1" applyAlignment="1">
      <alignment horizontal="center" vertical="center" wrapText="1"/>
    </xf>
    <xf numFmtId="164" fontId="13" fillId="27" borderId="7" xfId="2" applyNumberFormat="1" applyFont="1" applyFill="1" applyBorder="1" applyAlignment="1">
      <alignment horizontal="center" vertical="center" wrapText="1"/>
    </xf>
    <xf numFmtId="0" fontId="13" fillId="27" borderId="7" xfId="2" applyFont="1" applyFill="1" applyBorder="1" applyAlignment="1">
      <alignment vertical="center" wrapText="1"/>
    </xf>
    <xf numFmtId="0" fontId="13" fillId="21" borderId="1" xfId="0" applyFont="1" applyFill="1" applyBorder="1" applyAlignment="1">
      <alignment vertical="center" wrapText="1"/>
    </xf>
    <xf numFmtId="0" fontId="13" fillId="18" borderId="1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3" fillId="22" borderId="1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vertical="center" wrapText="1"/>
    </xf>
    <xf numFmtId="0" fontId="13" fillId="12" borderId="1" xfId="0" applyFont="1" applyFill="1" applyBorder="1" applyAlignment="1">
      <alignment vertical="center" wrapText="1"/>
    </xf>
    <xf numFmtId="0" fontId="13" fillId="15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1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3" fillId="23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6" xfId="0" quotePrefix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" fontId="13" fillId="0" borderId="6" xfId="2" applyNumberFormat="1" applyFont="1" applyFill="1" applyBorder="1" applyAlignment="1">
      <alignment horizontal="left" vertical="center" wrapText="1"/>
    </xf>
    <xf numFmtId="0" fontId="13" fillId="0" borderId="1" xfId="0" quotePrefix="1" applyNumberFormat="1" applyFont="1" applyFill="1" applyBorder="1" applyAlignment="1">
      <alignment horizontal="left" vertical="center" wrapText="1"/>
    </xf>
    <xf numFmtId="0" fontId="13" fillId="0" borderId="6" xfId="2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3" fillId="0" borderId="0" xfId="0" quotePrefix="1" applyNumberFormat="1" applyFont="1" applyBorder="1" applyAlignment="1">
      <alignment horizontal="left" vertical="center" wrapText="1"/>
    </xf>
    <xf numFmtId="0" fontId="13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27" borderId="6" xfId="0" applyNumberFormat="1" applyFont="1" applyFill="1" applyBorder="1" applyAlignment="1">
      <alignment horizontal="left" vertical="center" wrapText="1"/>
    </xf>
    <xf numFmtId="0" fontId="13" fillId="27" borderId="6" xfId="0" quotePrefix="1" applyNumberFormat="1" applyFont="1" applyFill="1" applyBorder="1" applyAlignment="1">
      <alignment horizontal="left" vertical="center" wrapText="1"/>
    </xf>
    <xf numFmtId="0" fontId="13" fillId="27" borderId="6" xfId="0" applyFont="1" applyFill="1" applyBorder="1" applyAlignment="1">
      <alignment vertical="center" wrapText="1"/>
    </xf>
    <xf numFmtId="4" fontId="13" fillId="27" borderId="6" xfId="0" applyNumberFormat="1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0" xfId="0" applyFont="1" applyFill="1" applyAlignment="1">
      <alignment vertical="center" wrapText="1"/>
    </xf>
    <xf numFmtId="0" fontId="13" fillId="27" borderId="0" xfId="0" applyFont="1" applyFill="1" applyBorder="1" applyAlignment="1">
      <alignment horizontal="right" vertical="center" wrapText="1"/>
    </xf>
    <xf numFmtId="0" fontId="13" fillId="27" borderId="0" xfId="0" applyFont="1" applyFill="1" applyBorder="1" applyAlignment="1">
      <alignment horizontal="center" vertical="center" wrapText="1"/>
    </xf>
    <xf numFmtId="4" fontId="13" fillId="27" borderId="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24" borderId="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24" borderId="6" xfId="0" applyNumberFormat="1" applyFont="1" applyFill="1" applyBorder="1" applyAlignment="1">
      <alignment vertical="center" wrapText="1"/>
    </xf>
    <xf numFmtId="0" fontId="13" fillId="28" borderId="15" xfId="0" applyFont="1" applyFill="1" applyBorder="1" applyAlignment="1">
      <alignment horizontal="right" vertical="center" wrapText="1"/>
    </xf>
    <xf numFmtId="0" fontId="13" fillId="28" borderId="0" xfId="0" applyFont="1" applyFill="1" applyBorder="1" applyAlignment="1">
      <alignment horizontal="right" vertical="center" wrapText="1"/>
    </xf>
    <xf numFmtId="0" fontId="13" fillId="28" borderId="16" xfId="0" applyFont="1" applyFill="1" applyBorder="1" applyAlignment="1">
      <alignment horizontal="right" vertical="center" wrapText="1"/>
    </xf>
    <xf numFmtId="4" fontId="13" fillId="28" borderId="14" xfId="0" applyNumberFormat="1" applyFont="1" applyFill="1" applyBorder="1" applyAlignment="1">
      <alignment horizontal="center" vertical="center" wrapText="1"/>
    </xf>
    <xf numFmtId="0" fontId="13" fillId="28" borderId="14" xfId="0" applyNumberFormat="1" applyFont="1" applyFill="1" applyBorder="1" applyAlignment="1">
      <alignment horizontal="left" vertical="center" wrapText="1"/>
    </xf>
    <xf numFmtId="165" fontId="13" fillId="28" borderId="0" xfId="0" applyNumberFormat="1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 vertical="center" wrapText="1"/>
    </xf>
    <xf numFmtId="0" fontId="13" fillId="28" borderId="14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4" fontId="13" fillId="28" borderId="6" xfId="0" applyNumberFormat="1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left" vertical="center" wrapText="1"/>
    </xf>
    <xf numFmtId="165" fontId="13" fillId="28" borderId="6" xfId="0" applyNumberFormat="1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vertical="center" wrapText="1"/>
    </xf>
    <xf numFmtId="2" fontId="13" fillId="28" borderId="6" xfId="0" applyNumberFormat="1" applyFont="1" applyFill="1" applyBorder="1" applyAlignment="1">
      <alignment horizontal="center" vertical="center" wrapText="1"/>
    </xf>
    <xf numFmtId="3" fontId="15" fillId="28" borderId="6" xfId="0" applyNumberFormat="1" applyFont="1" applyFill="1" applyBorder="1" applyAlignment="1">
      <alignment horizontal="center" vertical="center" wrapText="1"/>
    </xf>
    <xf numFmtId="0" fontId="15" fillId="28" borderId="6" xfId="0" applyFont="1" applyFill="1" applyBorder="1" applyAlignment="1">
      <alignment horizontal="right" vertical="center" wrapText="1"/>
    </xf>
    <xf numFmtId="4" fontId="15" fillId="28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64" fontId="13" fillId="27" borderId="6" xfId="0" applyNumberFormat="1" applyFont="1" applyFill="1" applyBorder="1" applyAlignment="1">
      <alignment horizontal="center" vertical="center" wrapText="1"/>
    </xf>
    <xf numFmtId="0" fontId="13" fillId="27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9" borderId="19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2" borderId="17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wrapText="1"/>
    </xf>
    <xf numFmtId="0" fontId="13" fillId="2" borderId="6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15" fillId="25" borderId="0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15" fillId="25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3" fillId="25" borderId="6" xfId="0" applyFont="1" applyFill="1" applyBorder="1" applyAlignment="1">
      <alignment vertical="center"/>
    </xf>
    <xf numFmtId="0" fontId="13" fillId="0" borderId="6" xfId="0" applyNumberFormat="1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4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28" borderId="6" xfId="0" applyNumberFormat="1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right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4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3" fontId="13" fillId="28" borderId="3" xfId="0" applyNumberFormat="1" applyFont="1" applyFill="1" applyBorder="1" applyAlignment="1">
      <alignment horizontal="center" vertical="center" wrapText="1"/>
    </xf>
    <xf numFmtId="3" fontId="13" fillId="28" borderId="5" xfId="0" applyNumberFormat="1" applyFont="1" applyFill="1" applyBorder="1" applyAlignment="1">
      <alignment horizontal="center" vertical="center" wrapText="1"/>
    </xf>
    <xf numFmtId="0" fontId="15" fillId="28" borderId="6" xfId="0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right" vertical="center" wrapText="1"/>
    </xf>
    <xf numFmtId="0" fontId="13" fillId="28" borderId="4" xfId="0" applyFont="1" applyFill="1" applyBorder="1" applyAlignment="1">
      <alignment horizontal="right" vertical="center" wrapText="1"/>
    </xf>
    <xf numFmtId="0" fontId="13" fillId="28" borderId="5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pluatacia\SPISMOST\2009\SPIS2009.xl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ращенный"/>
      <sheetName val="Макросы"/>
      <sheetName val="SPIS2009"/>
    </sheetNames>
    <definedNames>
      <definedName name="About"/>
      <definedName name="Helping"/>
      <definedName name="Мат_моста"/>
      <definedName name="Показать_Всё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Y490"/>
  <sheetViews>
    <sheetView workbookViewId="0">
      <pane ySplit="4" topLeftCell="A77" activePane="bottomLeft" state="frozen"/>
      <selection pane="bottomLeft" activeCell="K80" sqref="K80:K97"/>
    </sheetView>
  </sheetViews>
  <sheetFormatPr defaultColWidth="20.7109375" defaultRowHeight="12.75"/>
  <cols>
    <col min="1" max="1" width="3.85546875" style="4" customWidth="1"/>
    <col min="2" max="2" width="20" style="4" customWidth="1"/>
    <col min="3" max="3" width="33.42578125" style="4" customWidth="1"/>
    <col min="4" max="4" width="8.140625" style="51" customWidth="1"/>
    <col min="5" max="5" width="15.5703125" style="4" hidden="1" customWidth="1"/>
    <col min="6" max="6" width="11" style="4" hidden="1" customWidth="1"/>
    <col min="7" max="7" width="0.140625" style="5" hidden="1" customWidth="1"/>
    <col min="8" max="8" width="6" style="5" customWidth="1"/>
    <col min="9" max="9" width="6.7109375" style="5" hidden="1" customWidth="1"/>
    <col min="10" max="10" width="7.5703125" style="5" hidden="1" customWidth="1"/>
    <col min="11" max="11" width="8.85546875" style="6" customWidth="1"/>
    <col min="12" max="12" width="6.5703125" style="7" hidden="1" customWidth="1"/>
    <col min="13" max="13" width="6.28515625" style="7" hidden="1" customWidth="1"/>
    <col min="14" max="14" width="7" style="7" hidden="1" customWidth="1"/>
    <col min="15" max="15" width="8.85546875" style="4" hidden="1" customWidth="1"/>
    <col min="16" max="19" width="7.85546875" style="4" hidden="1" customWidth="1"/>
    <col min="20" max="20" width="10.28515625" style="8" customWidth="1"/>
    <col min="21" max="16384" width="20.7109375" style="4"/>
  </cols>
  <sheetData>
    <row r="1" spans="1:20">
      <c r="A1" s="1"/>
      <c r="B1" s="1"/>
      <c r="C1" s="2" t="s">
        <v>0</v>
      </c>
      <c r="D1" s="3"/>
      <c r="H1" s="4"/>
    </row>
    <row r="2" spans="1:20">
      <c r="A2" s="9" t="s">
        <v>743</v>
      </c>
      <c r="B2"/>
      <c r="D2" s="3"/>
      <c r="H2" s="4"/>
    </row>
    <row r="3" spans="1:20" ht="81.7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3" t="s">
        <v>7</v>
      </c>
      <c r="H3" s="14" t="s">
        <v>8</v>
      </c>
      <c r="I3" s="15"/>
      <c r="J3" s="16"/>
      <c r="K3" s="17" t="s">
        <v>9</v>
      </c>
      <c r="L3" s="18" t="s">
        <v>10</v>
      </c>
      <c r="M3" s="19" t="s">
        <v>11</v>
      </c>
      <c r="N3" s="18" t="s">
        <v>12</v>
      </c>
      <c r="O3" s="20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75" t="s">
        <v>1076</v>
      </c>
    </row>
    <row r="4" spans="1:20">
      <c r="A4" s="21"/>
      <c r="B4" s="21"/>
      <c r="C4" s="21"/>
      <c r="D4" s="22"/>
      <c r="E4" s="21"/>
      <c r="F4" s="21"/>
      <c r="G4" s="23"/>
      <c r="H4" s="24" t="s">
        <v>18</v>
      </c>
      <c r="I4" s="24" t="s">
        <v>19</v>
      </c>
      <c r="J4" s="24" t="s">
        <v>20</v>
      </c>
      <c r="K4" s="25"/>
      <c r="L4" s="26"/>
      <c r="M4" s="26"/>
      <c r="N4" s="26"/>
      <c r="O4" s="20"/>
    </row>
    <row r="5" spans="1:20" ht="13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7">
        <v>9</v>
      </c>
      <c r="J5" s="24">
        <v>10</v>
      </c>
      <c r="K5" s="24">
        <v>11</v>
      </c>
      <c r="L5" s="28">
        <v>12</v>
      </c>
      <c r="M5" s="28">
        <v>13</v>
      </c>
      <c r="N5" s="28">
        <v>14</v>
      </c>
      <c r="O5" s="20"/>
    </row>
    <row r="6" spans="1:20" s="70" customFormat="1" ht="12.75" customHeight="1">
      <c r="A6" s="77">
        <v>1</v>
      </c>
      <c r="B6" s="77" t="s">
        <v>21</v>
      </c>
      <c r="C6" s="77" t="s">
        <v>672</v>
      </c>
      <c r="D6" s="78" t="s">
        <v>764</v>
      </c>
      <c r="E6" s="77" t="s">
        <v>22</v>
      </c>
      <c r="F6" s="77" t="s">
        <v>23</v>
      </c>
      <c r="G6" s="79" t="s">
        <v>24</v>
      </c>
      <c r="H6" s="79" t="s">
        <v>25</v>
      </c>
      <c r="I6" s="79" t="s">
        <v>26</v>
      </c>
      <c r="J6" s="79" t="s">
        <v>27</v>
      </c>
      <c r="K6" s="80">
        <v>12</v>
      </c>
      <c r="L6" s="81">
        <v>31048</v>
      </c>
      <c r="M6" s="81">
        <v>35431</v>
      </c>
      <c r="N6" s="81"/>
      <c r="O6" s="77" t="s">
        <v>28</v>
      </c>
      <c r="P6" s="82">
        <v>8</v>
      </c>
      <c r="Q6" s="83">
        <f t="shared" ref="Q6:Q37" si="0">P6*K6</f>
        <v>96</v>
      </c>
      <c r="R6" s="82">
        <v>1</v>
      </c>
      <c r="S6" s="82">
        <f t="shared" ref="S6:S37" si="1">R6*K6*2</f>
        <v>24</v>
      </c>
      <c r="T6" s="82">
        <v>3</v>
      </c>
    </row>
    <row r="7" spans="1:20" ht="12.75" customHeight="1">
      <c r="A7" s="77">
        <v>2</v>
      </c>
      <c r="B7" s="77" t="s">
        <v>21</v>
      </c>
      <c r="C7" s="77" t="s">
        <v>29</v>
      </c>
      <c r="D7" s="78" t="s">
        <v>765</v>
      </c>
      <c r="E7" s="77" t="s">
        <v>22</v>
      </c>
      <c r="F7" s="77" t="s">
        <v>30</v>
      </c>
      <c r="G7" s="79" t="s">
        <v>24</v>
      </c>
      <c r="H7" s="79" t="s">
        <v>25</v>
      </c>
      <c r="I7" s="79" t="s">
        <v>26</v>
      </c>
      <c r="J7" s="79" t="s">
        <v>27</v>
      </c>
      <c r="K7" s="80">
        <v>22</v>
      </c>
      <c r="L7" s="81">
        <v>33604</v>
      </c>
      <c r="M7" s="81"/>
      <c r="N7" s="81"/>
      <c r="O7" s="77" t="s">
        <v>28</v>
      </c>
      <c r="P7" s="82">
        <v>8</v>
      </c>
      <c r="Q7" s="83">
        <f t="shared" si="0"/>
        <v>176</v>
      </c>
      <c r="R7" s="82">
        <v>1</v>
      </c>
      <c r="S7" s="82">
        <f t="shared" si="1"/>
        <v>44</v>
      </c>
      <c r="T7" s="82">
        <v>3</v>
      </c>
    </row>
    <row r="8" spans="1:20" ht="12.75" customHeight="1">
      <c r="A8" s="77">
        <v>3</v>
      </c>
      <c r="B8" s="77" t="s">
        <v>21</v>
      </c>
      <c r="C8" s="77" t="s">
        <v>31</v>
      </c>
      <c r="D8" s="78" t="s">
        <v>766</v>
      </c>
      <c r="E8" s="77" t="s">
        <v>32</v>
      </c>
      <c r="F8" s="77" t="s">
        <v>33</v>
      </c>
      <c r="G8" s="79" t="s">
        <v>24</v>
      </c>
      <c r="H8" s="79" t="s">
        <v>25</v>
      </c>
      <c r="I8" s="79" t="s">
        <v>26</v>
      </c>
      <c r="J8" s="79" t="s">
        <v>34</v>
      </c>
      <c r="K8" s="80">
        <v>15</v>
      </c>
      <c r="L8" s="81">
        <v>29587</v>
      </c>
      <c r="M8" s="81"/>
      <c r="N8" s="81"/>
      <c r="O8" s="77" t="s">
        <v>35</v>
      </c>
      <c r="P8" s="82">
        <v>7</v>
      </c>
      <c r="Q8" s="83">
        <f t="shared" si="0"/>
        <v>105</v>
      </c>
      <c r="R8" s="82">
        <v>1</v>
      </c>
      <c r="S8" s="82">
        <f t="shared" si="1"/>
        <v>30</v>
      </c>
      <c r="T8" s="82">
        <v>4</v>
      </c>
    </row>
    <row r="9" spans="1:20" ht="12.75" customHeight="1">
      <c r="A9" s="77">
        <v>4</v>
      </c>
      <c r="B9" s="77" t="s">
        <v>21</v>
      </c>
      <c r="C9" s="77" t="s">
        <v>36</v>
      </c>
      <c r="D9" s="78" t="s">
        <v>767</v>
      </c>
      <c r="E9" s="77" t="s">
        <v>37</v>
      </c>
      <c r="F9" s="77" t="s">
        <v>33</v>
      </c>
      <c r="G9" s="79" t="s">
        <v>24</v>
      </c>
      <c r="H9" s="79" t="s">
        <v>25</v>
      </c>
      <c r="I9" s="79" t="s">
        <v>26</v>
      </c>
      <c r="J9" s="79" t="s">
        <v>38</v>
      </c>
      <c r="K9" s="80">
        <v>33.200000000000003</v>
      </c>
      <c r="L9" s="81">
        <v>29587</v>
      </c>
      <c r="M9" s="81">
        <v>36892</v>
      </c>
      <c r="N9" s="81"/>
      <c r="O9" s="77" t="s">
        <v>28</v>
      </c>
      <c r="P9" s="82">
        <v>8.89</v>
      </c>
      <c r="Q9" s="83">
        <f t="shared" si="0"/>
        <v>295.14800000000002</v>
      </c>
      <c r="R9" s="82">
        <v>0.75</v>
      </c>
      <c r="S9" s="82">
        <f t="shared" si="1"/>
        <v>49.800000000000004</v>
      </c>
      <c r="T9" s="82">
        <v>4</v>
      </c>
    </row>
    <row r="10" spans="1:20" ht="12.75" customHeight="1">
      <c r="A10" s="77">
        <v>5</v>
      </c>
      <c r="B10" s="77" t="s">
        <v>21</v>
      </c>
      <c r="C10" s="77" t="s">
        <v>39</v>
      </c>
      <c r="D10" s="78" t="s">
        <v>768</v>
      </c>
      <c r="E10" s="77" t="s">
        <v>40</v>
      </c>
      <c r="F10" s="77" t="s">
        <v>23</v>
      </c>
      <c r="G10" s="79" t="s">
        <v>24</v>
      </c>
      <c r="H10" s="79" t="s">
        <v>25</v>
      </c>
      <c r="I10" s="79" t="s">
        <v>26</v>
      </c>
      <c r="J10" s="79" t="s">
        <v>27</v>
      </c>
      <c r="K10" s="80">
        <v>16.2</v>
      </c>
      <c r="L10" s="81">
        <v>33239</v>
      </c>
      <c r="M10" s="81"/>
      <c r="N10" s="81"/>
      <c r="O10" s="77" t="s">
        <v>41</v>
      </c>
      <c r="P10" s="82">
        <v>8</v>
      </c>
      <c r="Q10" s="83">
        <f t="shared" si="0"/>
        <v>129.6</v>
      </c>
      <c r="R10" s="82">
        <v>1</v>
      </c>
      <c r="S10" s="82">
        <f t="shared" si="1"/>
        <v>32.4</v>
      </c>
      <c r="T10" s="82">
        <v>4</v>
      </c>
    </row>
    <row r="11" spans="1:20" ht="12.75" customHeight="1">
      <c r="A11" s="77">
        <v>6</v>
      </c>
      <c r="B11" s="77" t="s">
        <v>21</v>
      </c>
      <c r="C11" s="77" t="s">
        <v>42</v>
      </c>
      <c r="D11" s="78" t="s">
        <v>769</v>
      </c>
      <c r="E11" s="77" t="s">
        <v>43</v>
      </c>
      <c r="F11" s="77" t="s">
        <v>44</v>
      </c>
      <c r="G11" s="79" t="s">
        <v>24</v>
      </c>
      <c r="H11" s="79" t="s">
        <v>25</v>
      </c>
      <c r="I11" s="79" t="s">
        <v>45</v>
      </c>
      <c r="J11" s="79" t="s">
        <v>46</v>
      </c>
      <c r="K11" s="80">
        <v>32.200000000000003</v>
      </c>
      <c r="L11" s="81">
        <v>30682</v>
      </c>
      <c r="M11" s="84" t="s">
        <v>47</v>
      </c>
      <c r="N11" s="81"/>
      <c r="O11" s="77" t="s">
        <v>48</v>
      </c>
      <c r="P11" s="82">
        <v>8.7200000000000006</v>
      </c>
      <c r="Q11" s="83">
        <f t="shared" si="0"/>
        <v>280.78400000000005</v>
      </c>
      <c r="R11" s="82">
        <v>1</v>
      </c>
      <c r="S11" s="82">
        <f t="shared" si="1"/>
        <v>64.400000000000006</v>
      </c>
      <c r="T11" s="82">
        <v>4</v>
      </c>
    </row>
    <row r="12" spans="1:20" ht="12.75" customHeight="1">
      <c r="A12" s="77">
        <v>7</v>
      </c>
      <c r="B12" s="77" t="s">
        <v>21</v>
      </c>
      <c r="C12" s="77" t="s">
        <v>49</v>
      </c>
      <c r="D12" s="78" t="s">
        <v>770</v>
      </c>
      <c r="E12" s="77" t="s">
        <v>50</v>
      </c>
      <c r="F12" s="77" t="s">
        <v>23</v>
      </c>
      <c r="G12" s="79" t="s">
        <v>24</v>
      </c>
      <c r="H12" s="79" t="s">
        <v>51</v>
      </c>
      <c r="I12" s="79" t="s">
        <v>26</v>
      </c>
      <c r="J12" s="79" t="s">
        <v>27</v>
      </c>
      <c r="K12" s="80">
        <v>36.799999999999997</v>
      </c>
      <c r="L12" s="81">
        <v>33604</v>
      </c>
      <c r="M12" s="81"/>
      <c r="N12" s="81"/>
      <c r="O12" s="77" t="s">
        <v>28</v>
      </c>
      <c r="P12" s="82">
        <v>8</v>
      </c>
      <c r="Q12" s="83">
        <f t="shared" si="0"/>
        <v>294.39999999999998</v>
      </c>
      <c r="R12" s="82">
        <v>1</v>
      </c>
      <c r="S12" s="82">
        <f t="shared" si="1"/>
        <v>73.599999999999994</v>
      </c>
      <c r="T12" s="82">
        <v>4</v>
      </c>
    </row>
    <row r="13" spans="1:20" ht="12.75" customHeight="1">
      <c r="A13" s="77">
        <v>8</v>
      </c>
      <c r="B13" s="77" t="s">
        <v>21</v>
      </c>
      <c r="C13" s="77" t="s">
        <v>52</v>
      </c>
      <c r="D13" s="78" t="s">
        <v>771</v>
      </c>
      <c r="E13" s="77" t="s">
        <v>53</v>
      </c>
      <c r="F13" s="77" t="s">
        <v>23</v>
      </c>
      <c r="G13" s="79" t="s">
        <v>24</v>
      </c>
      <c r="H13" s="79" t="s">
        <v>25</v>
      </c>
      <c r="I13" s="79" t="s">
        <v>26</v>
      </c>
      <c r="J13" s="79" t="s">
        <v>27</v>
      </c>
      <c r="K13" s="80">
        <v>36.799999999999997</v>
      </c>
      <c r="L13" s="81">
        <v>33604</v>
      </c>
      <c r="M13" s="81">
        <v>35796</v>
      </c>
      <c r="N13" s="81"/>
      <c r="O13" s="77" t="s">
        <v>28</v>
      </c>
      <c r="P13" s="82">
        <v>8</v>
      </c>
      <c r="Q13" s="83">
        <f t="shared" si="0"/>
        <v>294.39999999999998</v>
      </c>
      <c r="R13" s="82">
        <v>1</v>
      </c>
      <c r="S13" s="82">
        <f t="shared" si="1"/>
        <v>73.599999999999994</v>
      </c>
      <c r="T13" s="82">
        <v>4</v>
      </c>
    </row>
    <row r="14" spans="1:20" ht="12.75" customHeight="1">
      <c r="A14" s="77">
        <v>9</v>
      </c>
      <c r="B14" s="77" t="s">
        <v>21</v>
      </c>
      <c r="C14" s="77" t="s">
        <v>52</v>
      </c>
      <c r="D14" s="78" t="s">
        <v>772</v>
      </c>
      <c r="E14" s="77" t="s">
        <v>53</v>
      </c>
      <c r="F14" s="77" t="s">
        <v>54</v>
      </c>
      <c r="G14" s="79" t="s">
        <v>24</v>
      </c>
      <c r="H14" s="79" t="s">
        <v>25</v>
      </c>
      <c r="I14" s="79" t="s">
        <v>45</v>
      </c>
      <c r="J14" s="79" t="s">
        <v>55</v>
      </c>
      <c r="K14" s="80">
        <v>17.100000000000001</v>
      </c>
      <c r="L14" s="81">
        <v>35796</v>
      </c>
      <c r="M14" s="81"/>
      <c r="N14" s="81"/>
      <c r="O14" s="77" t="s">
        <v>41</v>
      </c>
      <c r="P14" s="82">
        <v>10</v>
      </c>
      <c r="Q14" s="83">
        <f t="shared" si="0"/>
        <v>171</v>
      </c>
      <c r="R14" s="82">
        <v>0.75</v>
      </c>
      <c r="S14" s="82">
        <f t="shared" si="1"/>
        <v>25.650000000000002</v>
      </c>
      <c r="T14" s="82">
        <v>4</v>
      </c>
    </row>
    <row r="15" spans="1:20" ht="12.75" customHeight="1">
      <c r="A15" s="77">
        <v>10</v>
      </c>
      <c r="B15" s="77" t="s">
        <v>21</v>
      </c>
      <c r="C15" s="77" t="s">
        <v>56</v>
      </c>
      <c r="D15" s="78" t="s">
        <v>773</v>
      </c>
      <c r="E15" s="77" t="s">
        <v>22</v>
      </c>
      <c r="F15" s="77" t="s">
        <v>30</v>
      </c>
      <c r="G15" s="79" t="s">
        <v>24</v>
      </c>
      <c r="H15" s="79" t="s">
        <v>25</v>
      </c>
      <c r="I15" s="79" t="s">
        <v>57</v>
      </c>
      <c r="J15" s="79" t="s">
        <v>34</v>
      </c>
      <c r="K15" s="80">
        <v>24.1</v>
      </c>
      <c r="L15" s="81">
        <v>33239</v>
      </c>
      <c r="M15" s="81"/>
      <c r="N15" s="81"/>
      <c r="O15" s="77" t="s">
        <v>28</v>
      </c>
      <c r="P15" s="82">
        <v>7</v>
      </c>
      <c r="Q15" s="83">
        <f t="shared" si="0"/>
        <v>168.70000000000002</v>
      </c>
      <c r="R15" s="82">
        <v>1.2</v>
      </c>
      <c r="S15" s="82">
        <f t="shared" si="1"/>
        <v>57.84</v>
      </c>
      <c r="T15" s="82">
        <v>4</v>
      </c>
    </row>
    <row r="16" spans="1:20" ht="12.75" customHeight="1">
      <c r="A16" s="77">
        <v>11</v>
      </c>
      <c r="B16" s="77" t="s">
        <v>21</v>
      </c>
      <c r="C16" s="77" t="s">
        <v>58</v>
      </c>
      <c r="D16" s="78" t="s">
        <v>774</v>
      </c>
      <c r="E16" s="77" t="s">
        <v>59</v>
      </c>
      <c r="F16" s="77" t="s">
        <v>60</v>
      </c>
      <c r="G16" s="79" t="s">
        <v>24</v>
      </c>
      <c r="H16" s="79" t="s">
        <v>25</v>
      </c>
      <c r="I16" s="79" t="s">
        <v>26</v>
      </c>
      <c r="J16" s="79" t="s">
        <v>34</v>
      </c>
      <c r="K16" s="80">
        <v>10</v>
      </c>
      <c r="L16" s="81">
        <v>30317</v>
      </c>
      <c r="M16" s="81"/>
      <c r="N16" s="81"/>
      <c r="O16" s="77" t="s">
        <v>41</v>
      </c>
      <c r="P16" s="82">
        <v>7</v>
      </c>
      <c r="Q16" s="83">
        <f t="shared" si="0"/>
        <v>70</v>
      </c>
      <c r="R16" s="82">
        <v>1</v>
      </c>
      <c r="S16" s="82">
        <f t="shared" si="1"/>
        <v>20</v>
      </c>
      <c r="T16" s="82">
        <v>4</v>
      </c>
    </row>
    <row r="17" spans="1:22" ht="12.75" customHeight="1">
      <c r="A17" s="77">
        <v>12</v>
      </c>
      <c r="B17" s="77" t="s">
        <v>21</v>
      </c>
      <c r="C17" s="77" t="s">
        <v>61</v>
      </c>
      <c r="D17" s="78" t="s">
        <v>775</v>
      </c>
      <c r="E17" s="77" t="s">
        <v>62</v>
      </c>
      <c r="F17" s="77" t="s">
        <v>33</v>
      </c>
      <c r="G17" s="79" t="s">
        <v>63</v>
      </c>
      <c r="H17" s="79" t="s">
        <v>25</v>
      </c>
      <c r="I17" s="79" t="s">
        <v>26</v>
      </c>
      <c r="J17" s="79" t="s">
        <v>27</v>
      </c>
      <c r="K17" s="80">
        <v>9</v>
      </c>
      <c r="L17" s="81">
        <v>33239</v>
      </c>
      <c r="M17" s="81"/>
      <c r="N17" s="81"/>
      <c r="O17" s="77" t="s">
        <v>41</v>
      </c>
      <c r="P17" s="82">
        <v>8</v>
      </c>
      <c r="Q17" s="83">
        <f t="shared" si="0"/>
        <v>72</v>
      </c>
      <c r="R17" s="82">
        <v>1</v>
      </c>
      <c r="S17" s="82">
        <f t="shared" si="1"/>
        <v>18</v>
      </c>
      <c r="T17" s="82">
        <v>5</v>
      </c>
    </row>
    <row r="18" spans="1:22" ht="12.75" customHeight="1">
      <c r="A18" s="77">
        <v>13</v>
      </c>
      <c r="B18" s="77" t="s">
        <v>21</v>
      </c>
      <c r="C18" s="77" t="s">
        <v>64</v>
      </c>
      <c r="D18" s="78" t="s">
        <v>776</v>
      </c>
      <c r="E18" s="77" t="s">
        <v>65</v>
      </c>
      <c r="F18" s="77" t="s">
        <v>66</v>
      </c>
      <c r="G18" s="79" t="s">
        <v>24</v>
      </c>
      <c r="H18" s="79" t="s">
        <v>25</v>
      </c>
      <c r="I18" s="79" t="s">
        <v>45</v>
      </c>
      <c r="J18" s="79" t="s">
        <v>67</v>
      </c>
      <c r="K18" s="80">
        <v>15.1</v>
      </c>
      <c r="L18" s="81">
        <v>36526</v>
      </c>
      <c r="M18" s="81"/>
      <c r="N18" s="81"/>
      <c r="O18" s="77" t="s">
        <v>28</v>
      </c>
      <c r="P18" s="82">
        <v>8.2200000000000006</v>
      </c>
      <c r="Q18" s="83">
        <f t="shared" si="0"/>
        <v>124.122</v>
      </c>
      <c r="R18" s="82">
        <v>1.5</v>
      </c>
      <c r="S18" s="82">
        <f t="shared" si="1"/>
        <v>45.3</v>
      </c>
      <c r="T18" s="82">
        <v>4</v>
      </c>
    </row>
    <row r="19" spans="1:22" ht="12.75" customHeight="1">
      <c r="A19" s="77">
        <v>14</v>
      </c>
      <c r="B19" s="77" t="s">
        <v>21</v>
      </c>
      <c r="C19" s="77" t="s">
        <v>64</v>
      </c>
      <c r="D19" s="78" t="s">
        <v>777</v>
      </c>
      <c r="E19" s="77" t="s">
        <v>68</v>
      </c>
      <c r="F19" s="77" t="s">
        <v>66</v>
      </c>
      <c r="G19" s="79" t="s">
        <v>24</v>
      </c>
      <c r="H19" s="79" t="s">
        <v>25</v>
      </c>
      <c r="I19" s="79" t="s">
        <v>45</v>
      </c>
      <c r="J19" s="79" t="s">
        <v>67</v>
      </c>
      <c r="K19" s="80">
        <v>15.1</v>
      </c>
      <c r="L19" s="81">
        <v>36526</v>
      </c>
      <c r="M19" s="81"/>
      <c r="N19" s="81"/>
      <c r="O19" s="77" t="s">
        <v>28</v>
      </c>
      <c r="P19" s="82">
        <v>8.2200000000000006</v>
      </c>
      <c r="Q19" s="83">
        <f t="shared" si="0"/>
        <v>124.122</v>
      </c>
      <c r="R19" s="82">
        <v>1.5</v>
      </c>
      <c r="S19" s="82">
        <f t="shared" si="1"/>
        <v>45.3</v>
      </c>
      <c r="T19" s="82">
        <v>4</v>
      </c>
    </row>
    <row r="20" spans="1:22" ht="12.75" customHeight="1">
      <c r="A20" s="77">
        <v>15</v>
      </c>
      <c r="B20" s="77" t="s">
        <v>21</v>
      </c>
      <c r="C20" s="77" t="s">
        <v>64</v>
      </c>
      <c r="D20" s="78" t="s">
        <v>778</v>
      </c>
      <c r="E20" s="77"/>
      <c r="F20" s="77" t="s">
        <v>69</v>
      </c>
      <c r="G20" s="79" t="s">
        <v>24</v>
      </c>
      <c r="H20" s="79" t="s">
        <v>25</v>
      </c>
      <c r="I20" s="79" t="s">
        <v>45</v>
      </c>
      <c r="J20" s="79" t="s">
        <v>67</v>
      </c>
      <c r="K20" s="80">
        <v>42.15</v>
      </c>
      <c r="L20" s="81">
        <v>36892</v>
      </c>
      <c r="M20" s="81"/>
      <c r="N20" s="81"/>
      <c r="O20" s="77" t="s">
        <v>28</v>
      </c>
      <c r="P20" s="82">
        <v>8.2200000000000006</v>
      </c>
      <c r="Q20" s="83">
        <f t="shared" si="0"/>
        <v>346.47300000000001</v>
      </c>
      <c r="R20" s="82">
        <v>0.75</v>
      </c>
      <c r="S20" s="82">
        <f t="shared" si="1"/>
        <v>63.224999999999994</v>
      </c>
      <c r="T20" s="82">
        <v>4</v>
      </c>
    </row>
    <row r="21" spans="1:22" ht="12.75" customHeight="1">
      <c r="A21" s="77">
        <v>16</v>
      </c>
      <c r="B21" s="77" t="s">
        <v>21</v>
      </c>
      <c r="C21" s="77" t="s">
        <v>70</v>
      </c>
      <c r="D21" s="78" t="s">
        <v>779</v>
      </c>
      <c r="E21" s="77" t="s">
        <v>71</v>
      </c>
      <c r="F21" s="77" t="s">
        <v>23</v>
      </c>
      <c r="G21" s="79" t="s">
        <v>63</v>
      </c>
      <c r="H21" s="79" t="s">
        <v>25</v>
      </c>
      <c r="I21" s="79" t="s">
        <v>72</v>
      </c>
      <c r="J21" s="79" t="s">
        <v>73</v>
      </c>
      <c r="K21" s="80">
        <v>18</v>
      </c>
      <c r="L21" s="81">
        <v>31413</v>
      </c>
      <c r="M21" s="81"/>
      <c r="N21" s="81"/>
      <c r="O21" s="77" t="s">
        <v>41</v>
      </c>
      <c r="P21" s="82">
        <v>9</v>
      </c>
      <c r="Q21" s="83">
        <f t="shared" si="0"/>
        <v>162</v>
      </c>
      <c r="R21" s="82">
        <v>1</v>
      </c>
      <c r="S21" s="82">
        <f t="shared" si="1"/>
        <v>36</v>
      </c>
      <c r="T21" s="82">
        <v>5</v>
      </c>
    </row>
    <row r="22" spans="1:22" s="70" customFormat="1" ht="27" customHeight="1">
      <c r="A22" s="77">
        <v>17</v>
      </c>
      <c r="B22" s="77" t="s">
        <v>21</v>
      </c>
      <c r="C22" s="77" t="s">
        <v>673</v>
      </c>
      <c r="D22" s="78" t="s">
        <v>780</v>
      </c>
      <c r="E22" s="77" t="s">
        <v>74</v>
      </c>
      <c r="F22" s="77" t="s">
        <v>759</v>
      </c>
      <c r="G22" s="79" t="s">
        <v>24</v>
      </c>
      <c r="H22" s="79" t="s">
        <v>25</v>
      </c>
      <c r="I22" s="79" t="s">
        <v>45</v>
      </c>
      <c r="J22" s="79" t="s">
        <v>67</v>
      </c>
      <c r="K22" s="80">
        <v>15.1</v>
      </c>
      <c r="L22" s="81">
        <v>37257</v>
      </c>
      <c r="M22" s="81"/>
      <c r="N22" s="81"/>
      <c r="O22" s="77" t="s">
        <v>48</v>
      </c>
      <c r="P22" s="82">
        <v>8.2200000000000006</v>
      </c>
      <c r="Q22" s="83">
        <f t="shared" si="0"/>
        <v>124.122</v>
      </c>
      <c r="R22" s="82">
        <v>1.5</v>
      </c>
      <c r="S22" s="82">
        <f t="shared" si="1"/>
        <v>45.3</v>
      </c>
      <c r="T22" s="82">
        <v>4</v>
      </c>
    </row>
    <row r="23" spans="1:22" s="70" customFormat="1" ht="26.25" customHeight="1">
      <c r="A23" s="77">
        <v>18</v>
      </c>
      <c r="B23" s="77" t="s">
        <v>21</v>
      </c>
      <c r="C23" s="77" t="s">
        <v>673</v>
      </c>
      <c r="D23" s="78" t="s">
        <v>781</v>
      </c>
      <c r="E23" s="77" t="s">
        <v>74</v>
      </c>
      <c r="F23" s="77" t="s">
        <v>23</v>
      </c>
      <c r="G23" s="79" t="s">
        <v>24</v>
      </c>
      <c r="H23" s="79" t="s">
        <v>25</v>
      </c>
      <c r="I23" s="79" t="s">
        <v>45</v>
      </c>
      <c r="J23" s="79" t="s">
        <v>201</v>
      </c>
      <c r="K23" s="80">
        <v>96.3</v>
      </c>
      <c r="L23" s="81">
        <v>37257</v>
      </c>
      <c r="M23" s="81"/>
      <c r="N23" s="81"/>
      <c r="O23" s="77" t="s">
        <v>48</v>
      </c>
      <c r="P23" s="82">
        <v>8.6</v>
      </c>
      <c r="Q23" s="83">
        <f t="shared" si="0"/>
        <v>828.18</v>
      </c>
      <c r="R23" s="82">
        <v>0.75</v>
      </c>
      <c r="S23" s="82">
        <f t="shared" si="1"/>
        <v>144.44999999999999</v>
      </c>
      <c r="T23" s="82">
        <v>4</v>
      </c>
    </row>
    <row r="24" spans="1:22" ht="12.75" customHeight="1">
      <c r="A24" s="77">
        <v>19</v>
      </c>
      <c r="B24" s="77" t="s">
        <v>21</v>
      </c>
      <c r="C24" s="77" t="s">
        <v>76</v>
      </c>
      <c r="D24" s="78" t="s">
        <v>782</v>
      </c>
      <c r="E24" s="85" t="s">
        <v>43</v>
      </c>
      <c r="F24" s="77" t="s">
        <v>60</v>
      </c>
      <c r="G24" s="79" t="s">
        <v>24</v>
      </c>
      <c r="H24" s="79" t="s">
        <v>25</v>
      </c>
      <c r="I24" s="79" t="s">
        <v>45</v>
      </c>
      <c r="J24" s="79" t="s">
        <v>77</v>
      </c>
      <c r="K24" s="80">
        <v>18.100000000000001</v>
      </c>
      <c r="L24" s="84" t="s">
        <v>47</v>
      </c>
      <c r="M24" s="82"/>
      <c r="N24" s="81"/>
      <c r="O24" s="77" t="s">
        <v>48</v>
      </c>
      <c r="P24" s="82">
        <v>8.76</v>
      </c>
      <c r="Q24" s="83">
        <f t="shared" si="0"/>
        <v>158.55600000000001</v>
      </c>
      <c r="R24" s="82">
        <v>1</v>
      </c>
      <c r="S24" s="82">
        <f t="shared" si="1"/>
        <v>36.200000000000003</v>
      </c>
      <c r="T24" s="82">
        <v>4</v>
      </c>
    </row>
    <row r="25" spans="1:22" ht="12.75" customHeight="1">
      <c r="A25" s="77">
        <v>20</v>
      </c>
      <c r="B25" s="77" t="s">
        <v>21</v>
      </c>
      <c r="C25" s="77" t="s">
        <v>78</v>
      </c>
      <c r="D25" s="78" t="s">
        <v>783</v>
      </c>
      <c r="E25" s="77" t="s">
        <v>79</v>
      </c>
      <c r="F25" s="77" t="s">
        <v>80</v>
      </c>
      <c r="G25" s="79" t="s">
        <v>24</v>
      </c>
      <c r="H25" s="79" t="s">
        <v>25</v>
      </c>
      <c r="I25" s="79" t="s">
        <v>45</v>
      </c>
      <c r="J25" s="79" t="s">
        <v>81</v>
      </c>
      <c r="K25" s="80">
        <v>15.1</v>
      </c>
      <c r="L25" s="84"/>
      <c r="M25" s="84" t="s">
        <v>82</v>
      </c>
      <c r="N25" s="81"/>
      <c r="O25" s="77" t="s">
        <v>48</v>
      </c>
      <c r="P25" s="82">
        <v>8.67</v>
      </c>
      <c r="Q25" s="83">
        <f t="shared" si="0"/>
        <v>130.917</v>
      </c>
      <c r="R25" s="82">
        <v>1.2</v>
      </c>
      <c r="S25" s="82">
        <f t="shared" si="1"/>
        <v>36.239999999999995</v>
      </c>
      <c r="T25" s="82">
        <v>5</v>
      </c>
    </row>
    <row r="26" spans="1:22" ht="12.75" customHeight="1">
      <c r="A26" s="109">
        <v>21</v>
      </c>
      <c r="B26" s="109" t="s">
        <v>21</v>
      </c>
      <c r="C26" s="109" t="s">
        <v>83</v>
      </c>
      <c r="D26" s="110"/>
      <c r="E26" s="147"/>
      <c r="F26" s="109"/>
      <c r="G26" s="111" t="s">
        <v>24</v>
      </c>
      <c r="H26" s="111" t="s">
        <v>51</v>
      </c>
      <c r="I26" s="111" t="s">
        <v>45</v>
      </c>
      <c r="J26" s="111" t="s">
        <v>27</v>
      </c>
      <c r="K26" s="113">
        <v>12</v>
      </c>
      <c r="L26" s="148"/>
      <c r="M26" s="109"/>
      <c r="N26" s="114"/>
      <c r="O26" s="109" t="s">
        <v>84</v>
      </c>
      <c r="P26" s="76">
        <v>8</v>
      </c>
      <c r="Q26" s="115">
        <f t="shared" si="0"/>
        <v>96</v>
      </c>
      <c r="R26" s="76">
        <v>1</v>
      </c>
      <c r="S26" s="76">
        <f t="shared" si="1"/>
        <v>24</v>
      </c>
      <c r="T26" s="76"/>
      <c r="U26" s="128"/>
      <c r="V26" s="128"/>
    </row>
    <row r="27" spans="1:22" ht="12.75" customHeight="1">
      <c r="A27" s="86">
        <v>22</v>
      </c>
      <c r="B27" s="86" t="s">
        <v>85</v>
      </c>
      <c r="C27" s="86" t="s">
        <v>86</v>
      </c>
      <c r="D27" s="87" t="s">
        <v>784</v>
      </c>
      <c r="E27" s="86" t="s">
        <v>43</v>
      </c>
      <c r="F27" s="86" t="s">
        <v>87</v>
      </c>
      <c r="G27" s="88" t="s">
        <v>88</v>
      </c>
      <c r="H27" s="88" t="s">
        <v>25</v>
      </c>
      <c r="I27" s="88" t="s">
        <v>26</v>
      </c>
      <c r="J27" s="88" t="s">
        <v>55</v>
      </c>
      <c r="K27" s="89">
        <v>42</v>
      </c>
      <c r="L27" s="90">
        <v>31048</v>
      </c>
      <c r="M27" s="90"/>
      <c r="N27" s="90"/>
      <c r="O27" s="86" t="s">
        <v>41</v>
      </c>
      <c r="P27" s="91">
        <v>10</v>
      </c>
      <c r="Q27" s="92">
        <f t="shared" si="0"/>
        <v>420</v>
      </c>
      <c r="R27" s="91">
        <v>1</v>
      </c>
      <c r="S27" s="91">
        <f t="shared" si="1"/>
        <v>84</v>
      </c>
      <c r="T27" s="91">
        <v>3</v>
      </c>
    </row>
    <row r="28" spans="1:22" ht="12.75" customHeight="1">
      <c r="A28" s="86">
        <v>23</v>
      </c>
      <c r="B28" s="86" t="s">
        <v>85</v>
      </c>
      <c r="C28" s="86" t="s">
        <v>86</v>
      </c>
      <c r="D28" s="87" t="s">
        <v>785</v>
      </c>
      <c r="E28" s="86" t="s">
        <v>89</v>
      </c>
      <c r="F28" s="86" t="s">
        <v>90</v>
      </c>
      <c r="G28" s="88" t="s">
        <v>88</v>
      </c>
      <c r="H28" s="88" t="s">
        <v>25</v>
      </c>
      <c r="I28" s="88" t="s">
        <v>26</v>
      </c>
      <c r="J28" s="88" t="s">
        <v>55</v>
      </c>
      <c r="K28" s="89">
        <v>9.6999999999999993</v>
      </c>
      <c r="L28" s="90">
        <v>31048</v>
      </c>
      <c r="M28" s="90"/>
      <c r="N28" s="90"/>
      <c r="O28" s="86" t="s">
        <v>28</v>
      </c>
      <c r="P28" s="91">
        <v>10</v>
      </c>
      <c r="Q28" s="92">
        <f t="shared" si="0"/>
        <v>97</v>
      </c>
      <c r="R28" s="91">
        <v>1</v>
      </c>
      <c r="S28" s="91">
        <f t="shared" si="1"/>
        <v>19.399999999999999</v>
      </c>
      <c r="T28" s="91">
        <v>3</v>
      </c>
    </row>
    <row r="29" spans="1:22" ht="12.75" customHeight="1">
      <c r="A29" s="86">
        <v>24</v>
      </c>
      <c r="B29" s="86" t="s">
        <v>85</v>
      </c>
      <c r="C29" s="86" t="s">
        <v>86</v>
      </c>
      <c r="D29" s="87" t="s">
        <v>786</v>
      </c>
      <c r="E29" s="86" t="s">
        <v>43</v>
      </c>
      <c r="F29" s="86" t="s">
        <v>91</v>
      </c>
      <c r="G29" s="88" t="s">
        <v>88</v>
      </c>
      <c r="H29" s="88" t="s">
        <v>25</v>
      </c>
      <c r="I29" s="88" t="s">
        <v>26</v>
      </c>
      <c r="J29" s="88" t="s">
        <v>55</v>
      </c>
      <c r="K29" s="89">
        <v>50.05</v>
      </c>
      <c r="L29" s="90">
        <v>30682</v>
      </c>
      <c r="M29" s="90"/>
      <c r="N29" s="90"/>
      <c r="O29" s="86" t="s">
        <v>28</v>
      </c>
      <c r="P29" s="91">
        <v>10</v>
      </c>
      <c r="Q29" s="92">
        <f t="shared" si="0"/>
        <v>500.5</v>
      </c>
      <c r="R29" s="91">
        <v>1</v>
      </c>
      <c r="S29" s="91">
        <f t="shared" si="1"/>
        <v>100.1</v>
      </c>
      <c r="T29" s="91">
        <v>3</v>
      </c>
    </row>
    <row r="30" spans="1:22" ht="12.75" customHeight="1">
      <c r="A30" s="86">
        <v>25</v>
      </c>
      <c r="B30" s="86" t="s">
        <v>85</v>
      </c>
      <c r="C30" s="86" t="s">
        <v>86</v>
      </c>
      <c r="D30" s="87" t="s">
        <v>787</v>
      </c>
      <c r="E30" s="86" t="s">
        <v>43</v>
      </c>
      <c r="F30" s="86" t="s">
        <v>92</v>
      </c>
      <c r="G30" s="88" t="s">
        <v>88</v>
      </c>
      <c r="H30" s="88" t="s">
        <v>25</v>
      </c>
      <c r="I30" s="88" t="s">
        <v>45</v>
      </c>
      <c r="J30" s="88" t="s">
        <v>55</v>
      </c>
      <c r="K30" s="89">
        <v>42.2</v>
      </c>
      <c r="L30" s="90">
        <v>31048</v>
      </c>
      <c r="M30" s="93" t="s">
        <v>47</v>
      </c>
      <c r="N30" s="90"/>
      <c r="O30" s="86" t="s">
        <v>28</v>
      </c>
      <c r="P30" s="91">
        <v>10</v>
      </c>
      <c r="Q30" s="92">
        <f t="shared" si="0"/>
        <v>422</v>
      </c>
      <c r="R30" s="91">
        <v>1</v>
      </c>
      <c r="S30" s="91">
        <f t="shared" si="1"/>
        <v>84.4</v>
      </c>
      <c r="T30" s="91">
        <v>3</v>
      </c>
    </row>
    <row r="31" spans="1:22" ht="12.75" customHeight="1">
      <c r="A31" s="86">
        <v>26</v>
      </c>
      <c r="B31" s="86" t="s">
        <v>85</v>
      </c>
      <c r="C31" s="86" t="s">
        <v>93</v>
      </c>
      <c r="D31" s="87" t="s">
        <v>788</v>
      </c>
      <c r="E31" s="86" t="s">
        <v>94</v>
      </c>
      <c r="F31" s="86" t="s">
        <v>95</v>
      </c>
      <c r="G31" s="88" t="s">
        <v>24</v>
      </c>
      <c r="H31" s="88" t="s">
        <v>25</v>
      </c>
      <c r="I31" s="88" t="s">
        <v>26</v>
      </c>
      <c r="J31" s="88" t="s">
        <v>27</v>
      </c>
      <c r="K31" s="89">
        <v>42.1</v>
      </c>
      <c r="L31" s="90">
        <v>33239</v>
      </c>
      <c r="M31" s="90"/>
      <c r="N31" s="90"/>
      <c r="O31" s="86" t="s">
        <v>28</v>
      </c>
      <c r="P31" s="91">
        <v>8</v>
      </c>
      <c r="Q31" s="92">
        <f t="shared" si="0"/>
        <v>336.8</v>
      </c>
      <c r="R31" s="91">
        <v>1</v>
      </c>
      <c r="S31" s="91">
        <f t="shared" si="1"/>
        <v>84.2</v>
      </c>
      <c r="T31" s="91">
        <v>4</v>
      </c>
    </row>
    <row r="32" spans="1:22" ht="12.75" customHeight="1">
      <c r="A32" s="86">
        <v>27</v>
      </c>
      <c r="B32" s="86" t="s">
        <v>85</v>
      </c>
      <c r="C32" s="86" t="s">
        <v>93</v>
      </c>
      <c r="D32" s="87" t="s">
        <v>789</v>
      </c>
      <c r="E32" s="86" t="s">
        <v>96</v>
      </c>
      <c r="F32" s="86" t="s">
        <v>97</v>
      </c>
      <c r="G32" s="88" t="s">
        <v>24</v>
      </c>
      <c r="H32" s="88" t="s">
        <v>25</v>
      </c>
      <c r="I32" s="88" t="s">
        <v>26</v>
      </c>
      <c r="J32" s="88" t="s">
        <v>27</v>
      </c>
      <c r="K32" s="89">
        <v>42.1</v>
      </c>
      <c r="L32" s="90">
        <v>33239</v>
      </c>
      <c r="M32" s="90"/>
      <c r="N32" s="90"/>
      <c r="O32" s="86" t="s">
        <v>28</v>
      </c>
      <c r="P32" s="91">
        <v>8</v>
      </c>
      <c r="Q32" s="92">
        <f t="shared" si="0"/>
        <v>336.8</v>
      </c>
      <c r="R32" s="91">
        <v>1</v>
      </c>
      <c r="S32" s="91">
        <f t="shared" si="1"/>
        <v>84.2</v>
      </c>
      <c r="T32" s="91">
        <v>4</v>
      </c>
    </row>
    <row r="33" spans="1:22" ht="12.75" customHeight="1">
      <c r="A33" s="86">
        <v>28</v>
      </c>
      <c r="B33" s="86" t="s">
        <v>85</v>
      </c>
      <c r="C33" s="86" t="s">
        <v>98</v>
      </c>
      <c r="D33" s="87" t="s">
        <v>790</v>
      </c>
      <c r="E33" s="86" t="s">
        <v>99</v>
      </c>
      <c r="F33" s="86" t="s">
        <v>100</v>
      </c>
      <c r="G33" s="88" t="s">
        <v>24</v>
      </c>
      <c r="H33" s="88" t="s">
        <v>25</v>
      </c>
      <c r="I33" s="88" t="s">
        <v>26</v>
      </c>
      <c r="J33" s="88" t="s">
        <v>34</v>
      </c>
      <c r="K33" s="89">
        <v>155.85</v>
      </c>
      <c r="L33" s="90">
        <v>24473</v>
      </c>
      <c r="M33" s="90">
        <v>35431</v>
      </c>
      <c r="N33" s="90">
        <v>34700</v>
      </c>
      <c r="O33" s="86" t="s">
        <v>41</v>
      </c>
      <c r="P33" s="91">
        <v>7</v>
      </c>
      <c r="Q33" s="92">
        <f t="shared" si="0"/>
        <v>1090.95</v>
      </c>
      <c r="R33" s="91">
        <v>1</v>
      </c>
      <c r="S33" s="91">
        <f t="shared" si="1"/>
        <v>311.7</v>
      </c>
      <c r="T33" s="91">
        <v>4</v>
      </c>
    </row>
    <row r="34" spans="1:22" ht="12.75" customHeight="1">
      <c r="A34" s="86">
        <v>29</v>
      </c>
      <c r="B34" s="86" t="s">
        <v>85</v>
      </c>
      <c r="C34" s="86" t="s">
        <v>98</v>
      </c>
      <c r="D34" s="87" t="s">
        <v>791</v>
      </c>
      <c r="E34" s="86" t="s">
        <v>101</v>
      </c>
      <c r="F34" s="86" t="s">
        <v>102</v>
      </c>
      <c r="G34" s="88" t="s">
        <v>24</v>
      </c>
      <c r="H34" s="88" t="s">
        <v>103</v>
      </c>
      <c r="I34" s="88" t="s">
        <v>26</v>
      </c>
      <c r="J34" s="88" t="s">
        <v>27</v>
      </c>
      <c r="K34" s="89">
        <v>71.58</v>
      </c>
      <c r="L34" s="90">
        <v>35065</v>
      </c>
      <c r="M34" s="90"/>
      <c r="N34" s="90"/>
      <c r="O34" s="86" t="s">
        <v>28</v>
      </c>
      <c r="P34" s="91">
        <v>8</v>
      </c>
      <c r="Q34" s="92">
        <f t="shared" si="0"/>
        <v>572.64</v>
      </c>
      <c r="R34" s="91">
        <v>1</v>
      </c>
      <c r="S34" s="91">
        <f t="shared" si="1"/>
        <v>143.16</v>
      </c>
      <c r="T34" s="91">
        <v>4</v>
      </c>
    </row>
    <row r="35" spans="1:22" ht="12.75" customHeight="1">
      <c r="A35" s="86">
        <v>30</v>
      </c>
      <c r="B35" s="86" t="s">
        <v>85</v>
      </c>
      <c r="C35" s="86" t="s">
        <v>104</v>
      </c>
      <c r="D35" s="87" t="s">
        <v>792</v>
      </c>
      <c r="E35" s="86" t="s">
        <v>105</v>
      </c>
      <c r="F35" s="86" t="s">
        <v>106</v>
      </c>
      <c r="G35" s="88" t="s">
        <v>24</v>
      </c>
      <c r="H35" s="88" t="s">
        <v>25</v>
      </c>
      <c r="I35" s="88" t="s">
        <v>45</v>
      </c>
      <c r="J35" s="88" t="s">
        <v>107</v>
      </c>
      <c r="K35" s="89">
        <v>24.1</v>
      </c>
      <c r="L35" s="90">
        <v>36526</v>
      </c>
      <c r="M35" s="90"/>
      <c r="N35" s="90"/>
      <c r="O35" s="86" t="s">
        <v>28</v>
      </c>
      <c r="P35" s="91">
        <v>8.56</v>
      </c>
      <c r="Q35" s="92">
        <f t="shared" si="0"/>
        <v>206.29600000000002</v>
      </c>
      <c r="R35" s="91">
        <v>1.5</v>
      </c>
      <c r="S35" s="91">
        <f t="shared" si="1"/>
        <v>72.300000000000011</v>
      </c>
      <c r="T35" s="91">
        <v>4</v>
      </c>
    </row>
    <row r="36" spans="1:22" ht="12.75" customHeight="1">
      <c r="A36" s="86">
        <v>31</v>
      </c>
      <c r="B36" s="86" t="s">
        <v>85</v>
      </c>
      <c r="C36" s="86" t="s">
        <v>104</v>
      </c>
      <c r="D36" s="87" t="s">
        <v>793</v>
      </c>
      <c r="E36" s="86" t="s">
        <v>108</v>
      </c>
      <c r="F36" s="86" t="s">
        <v>87</v>
      </c>
      <c r="G36" s="88" t="s">
        <v>24</v>
      </c>
      <c r="H36" s="88" t="s">
        <v>51</v>
      </c>
      <c r="I36" s="88" t="s">
        <v>72</v>
      </c>
      <c r="J36" s="88" t="s">
        <v>27</v>
      </c>
      <c r="K36" s="89">
        <v>46.6</v>
      </c>
      <c r="L36" s="90">
        <v>33970</v>
      </c>
      <c r="M36" s="90"/>
      <c r="N36" s="90"/>
      <c r="O36" s="86" t="s">
        <v>28</v>
      </c>
      <c r="P36" s="91">
        <v>8</v>
      </c>
      <c r="Q36" s="92">
        <f t="shared" si="0"/>
        <v>372.8</v>
      </c>
      <c r="R36" s="91">
        <v>1</v>
      </c>
      <c r="S36" s="91">
        <f t="shared" si="1"/>
        <v>93.2</v>
      </c>
      <c r="T36" s="91">
        <v>4</v>
      </c>
    </row>
    <row r="37" spans="1:22" ht="12.75" customHeight="1">
      <c r="A37" s="86">
        <v>32</v>
      </c>
      <c r="B37" s="86" t="s">
        <v>85</v>
      </c>
      <c r="C37" s="86" t="s">
        <v>109</v>
      </c>
      <c r="D37" s="87" t="s">
        <v>794</v>
      </c>
      <c r="E37" s="86" t="s">
        <v>110</v>
      </c>
      <c r="F37" s="86" t="s">
        <v>91</v>
      </c>
      <c r="G37" s="88" t="s">
        <v>24</v>
      </c>
      <c r="H37" s="88" t="s">
        <v>25</v>
      </c>
      <c r="I37" s="88" t="s">
        <v>72</v>
      </c>
      <c r="J37" s="88" t="s">
        <v>27</v>
      </c>
      <c r="K37" s="89">
        <v>41.2</v>
      </c>
      <c r="L37" s="90">
        <v>35065</v>
      </c>
      <c r="M37" s="90"/>
      <c r="N37" s="90"/>
      <c r="O37" s="86" t="s">
        <v>28</v>
      </c>
      <c r="P37" s="91">
        <v>8</v>
      </c>
      <c r="Q37" s="92">
        <f t="shared" si="0"/>
        <v>329.6</v>
      </c>
      <c r="R37" s="91">
        <v>1</v>
      </c>
      <c r="S37" s="91">
        <f t="shared" si="1"/>
        <v>82.4</v>
      </c>
      <c r="T37" s="91">
        <v>4</v>
      </c>
    </row>
    <row r="38" spans="1:22" ht="12.75" customHeight="1">
      <c r="A38" s="86">
        <v>33</v>
      </c>
      <c r="B38" s="86" t="s">
        <v>85</v>
      </c>
      <c r="C38" s="86" t="s">
        <v>109</v>
      </c>
      <c r="D38" s="87" t="s">
        <v>795</v>
      </c>
      <c r="E38" s="86" t="s">
        <v>111</v>
      </c>
      <c r="F38" s="86" t="s">
        <v>91</v>
      </c>
      <c r="G38" s="88" t="s">
        <v>24</v>
      </c>
      <c r="H38" s="88" t="s">
        <v>25</v>
      </c>
      <c r="I38" s="88" t="s">
        <v>72</v>
      </c>
      <c r="J38" s="88" t="s">
        <v>27</v>
      </c>
      <c r="K38" s="89">
        <v>32.200000000000003</v>
      </c>
      <c r="L38" s="90">
        <v>35065</v>
      </c>
      <c r="M38" s="90"/>
      <c r="N38" s="90"/>
      <c r="O38" s="86" t="s">
        <v>28</v>
      </c>
      <c r="P38" s="91">
        <v>8</v>
      </c>
      <c r="Q38" s="92">
        <f t="shared" ref="Q38:Q69" si="2">P38*K38</f>
        <v>257.60000000000002</v>
      </c>
      <c r="R38" s="91">
        <v>1</v>
      </c>
      <c r="S38" s="91">
        <f t="shared" ref="S38:S69" si="3">R38*K38*2</f>
        <v>64.400000000000006</v>
      </c>
      <c r="T38" s="91">
        <v>4</v>
      </c>
    </row>
    <row r="39" spans="1:22" ht="12.75" customHeight="1">
      <c r="A39" s="86">
        <v>34</v>
      </c>
      <c r="B39" s="86" t="s">
        <v>85</v>
      </c>
      <c r="C39" s="86" t="s">
        <v>112</v>
      </c>
      <c r="D39" s="87" t="s">
        <v>796</v>
      </c>
      <c r="E39" s="86" t="s">
        <v>43</v>
      </c>
      <c r="F39" s="86" t="s">
        <v>92</v>
      </c>
      <c r="G39" s="88" t="s">
        <v>24</v>
      </c>
      <c r="H39" s="88" t="s">
        <v>103</v>
      </c>
      <c r="I39" s="88" t="s">
        <v>72</v>
      </c>
      <c r="J39" s="88" t="s">
        <v>34</v>
      </c>
      <c r="K39" s="89">
        <v>11</v>
      </c>
      <c r="L39" s="90">
        <v>33970</v>
      </c>
      <c r="M39" s="90"/>
      <c r="N39" s="90"/>
      <c r="O39" s="86" t="s">
        <v>28</v>
      </c>
      <c r="P39" s="91">
        <v>7</v>
      </c>
      <c r="Q39" s="92">
        <f t="shared" si="2"/>
        <v>77</v>
      </c>
      <c r="R39" s="91">
        <v>1</v>
      </c>
      <c r="S39" s="91">
        <f t="shared" si="3"/>
        <v>22</v>
      </c>
      <c r="T39" s="91">
        <v>5</v>
      </c>
    </row>
    <row r="40" spans="1:22" ht="12.75" customHeight="1">
      <c r="A40" s="86">
        <v>35</v>
      </c>
      <c r="B40" s="86" t="s">
        <v>85</v>
      </c>
      <c r="C40" s="86" t="s">
        <v>658</v>
      </c>
      <c r="D40" s="87" t="s">
        <v>797</v>
      </c>
      <c r="E40" s="86" t="s">
        <v>113</v>
      </c>
      <c r="F40" s="86" t="s">
        <v>92</v>
      </c>
      <c r="G40" s="88" t="s">
        <v>24</v>
      </c>
      <c r="H40" s="88" t="s">
        <v>25</v>
      </c>
      <c r="I40" s="88" t="s">
        <v>26</v>
      </c>
      <c r="J40" s="88" t="s">
        <v>27</v>
      </c>
      <c r="K40" s="89">
        <v>32.5</v>
      </c>
      <c r="L40" s="90">
        <v>31048</v>
      </c>
      <c r="M40" s="90"/>
      <c r="N40" s="90"/>
      <c r="O40" s="86" t="s">
        <v>28</v>
      </c>
      <c r="P40" s="91">
        <v>8</v>
      </c>
      <c r="Q40" s="92">
        <f t="shared" si="2"/>
        <v>260</v>
      </c>
      <c r="R40" s="91">
        <v>1</v>
      </c>
      <c r="S40" s="91">
        <f t="shared" si="3"/>
        <v>65</v>
      </c>
      <c r="T40" s="91">
        <v>4</v>
      </c>
    </row>
    <row r="41" spans="1:22" ht="12.75" customHeight="1">
      <c r="A41" s="86">
        <v>36</v>
      </c>
      <c r="B41" s="86" t="s">
        <v>85</v>
      </c>
      <c r="C41" s="86" t="s">
        <v>114</v>
      </c>
      <c r="D41" s="87" t="s">
        <v>798</v>
      </c>
      <c r="E41" s="86" t="s">
        <v>115</v>
      </c>
      <c r="F41" s="86" t="s">
        <v>60</v>
      </c>
      <c r="G41" s="88" t="s">
        <v>63</v>
      </c>
      <c r="H41" s="88" t="s">
        <v>25</v>
      </c>
      <c r="I41" s="88" t="s">
        <v>72</v>
      </c>
      <c r="J41" s="88" t="s">
        <v>116</v>
      </c>
      <c r="K41" s="89">
        <v>10</v>
      </c>
      <c r="L41" s="90">
        <v>32143</v>
      </c>
      <c r="M41" s="90"/>
      <c r="N41" s="90"/>
      <c r="O41" s="86" t="s">
        <v>28</v>
      </c>
      <c r="P41" s="91">
        <v>6</v>
      </c>
      <c r="Q41" s="92">
        <f t="shared" si="2"/>
        <v>60</v>
      </c>
      <c r="R41" s="91">
        <v>1</v>
      </c>
      <c r="S41" s="91">
        <f t="shared" si="3"/>
        <v>20</v>
      </c>
      <c r="T41" s="91">
        <v>5</v>
      </c>
    </row>
    <row r="42" spans="1:22" ht="12.75" customHeight="1">
      <c r="A42" s="86">
        <v>37</v>
      </c>
      <c r="B42" s="86" t="s">
        <v>85</v>
      </c>
      <c r="C42" s="86" t="s">
        <v>117</v>
      </c>
      <c r="D42" s="87" t="s">
        <v>799</v>
      </c>
      <c r="E42" s="86" t="s">
        <v>118</v>
      </c>
      <c r="F42" s="86" t="s">
        <v>119</v>
      </c>
      <c r="G42" s="88" t="s">
        <v>24</v>
      </c>
      <c r="H42" s="88" t="s">
        <v>25</v>
      </c>
      <c r="I42" s="88" t="s">
        <v>45</v>
      </c>
      <c r="J42" s="88" t="s">
        <v>27</v>
      </c>
      <c r="K42" s="89">
        <v>15.1</v>
      </c>
      <c r="L42" s="93" t="s">
        <v>82</v>
      </c>
      <c r="M42" s="90"/>
      <c r="N42" s="90"/>
      <c r="O42" s="86" t="s">
        <v>28</v>
      </c>
      <c r="P42" s="91">
        <v>8</v>
      </c>
      <c r="Q42" s="92">
        <f t="shared" si="2"/>
        <v>120.8</v>
      </c>
      <c r="R42" s="91">
        <v>1</v>
      </c>
      <c r="S42" s="91">
        <f t="shared" si="3"/>
        <v>30.2</v>
      </c>
      <c r="T42" s="91">
        <v>5</v>
      </c>
    </row>
    <row r="43" spans="1:22" ht="12.75" customHeight="1">
      <c r="A43" s="109">
        <v>38</v>
      </c>
      <c r="B43" s="109" t="s">
        <v>85</v>
      </c>
      <c r="C43" s="109" t="s">
        <v>120</v>
      </c>
      <c r="D43" s="110"/>
      <c r="E43" s="109"/>
      <c r="F43" s="109"/>
      <c r="G43" s="111" t="s">
        <v>63</v>
      </c>
      <c r="H43" s="111" t="s">
        <v>121</v>
      </c>
      <c r="I43" s="111" t="s">
        <v>122</v>
      </c>
      <c r="J43" s="111" t="s">
        <v>34</v>
      </c>
      <c r="K43" s="113">
        <v>9</v>
      </c>
      <c r="L43" s="148"/>
      <c r="M43" s="114"/>
      <c r="N43" s="114"/>
      <c r="O43" s="109" t="s">
        <v>123</v>
      </c>
      <c r="P43" s="76">
        <v>7</v>
      </c>
      <c r="Q43" s="115">
        <f t="shared" si="2"/>
        <v>63</v>
      </c>
      <c r="R43" s="76">
        <v>0</v>
      </c>
      <c r="S43" s="76">
        <f t="shared" si="3"/>
        <v>0</v>
      </c>
      <c r="T43" s="76"/>
      <c r="U43" s="128"/>
      <c r="V43" s="128"/>
    </row>
    <row r="44" spans="1:22" ht="12.75" customHeight="1">
      <c r="A44" s="72">
        <v>39</v>
      </c>
      <c r="B44" s="72" t="s">
        <v>124</v>
      </c>
      <c r="C44" s="72" t="s">
        <v>674</v>
      </c>
      <c r="D44" s="94" t="s">
        <v>800</v>
      </c>
      <c r="E44" s="72" t="s">
        <v>125</v>
      </c>
      <c r="F44" s="72" t="s">
        <v>126</v>
      </c>
      <c r="G44" s="95" t="s">
        <v>24</v>
      </c>
      <c r="H44" s="95" t="s">
        <v>25</v>
      </c>
      <c r="I44" s="95" t="s">
        <v>127</v>
      </c>
      <c r="J44" s="95" t="s">
        <v>128</v>
      </c>
      <c r="K44" s="96">
        <v>5</v>
      </c>
      <c r="L44" s="97">
        <v>22647</v>
      </c>
      <c r="M44" s="97"/>
      <c r="N44" s="97"/>
      <c r="O44" s="72" t="s">
        <v>41</v>
      </c>
      <c r="P44" s="98">
        <v>7.5</v>
      </c>
      <c r="Q44" s="99">
        <f t="shared" si="2"/>
        <v>37.5</v>
      </c>
      <c r="R44" s="98">
        <v>1</v>
      </c>
      <c r="S44" s="98">
        <f t="shared" si="3"/>
        <v>10</v>
      </c>
      <c r="T44" s="98">
        <v>4</v>
      </c>
    </row>
    <row r="45" spans="1:22" ht="12.75" customHeight="1">
      <c r="A45" s="72">
        <v>40</v>
      </c>
      <c r="B45" s="72" t="s">
        <v>124</v>
      </c>
      <c r="C45" s="72" t="s">
        <v>674</v>
      </c>
      <c r="D45" s="94" t="s">
        <v>801</v>
      </c>
      <c r="E45" s="72" t="s">
        <v>129</v>
      </c>
      <c r="F45" s="72" t="s">
        <v>60</v>
      </c>
      <c r="G45" s="95" t="s">
        <v>24</v>
      </c>
      <c r="H45" s="95" t="s">
        <v>25</v>
      </c>
      <c r="I45" s="95" t="s">
        <v>57</v>
      </c>
      <c r="J45" s="95" t="s">
        <v>130</v>
      </c>
      <c r="K45" s="96">
        <v>8</v>
      </c>
      <c r="L45" s="97">
        <v>20455</v>
      </c>
      <c r="M45" s="97">
        <v>36892</v>
      </c>
      <c r="N45" s="97"/>
      <c r="O45" s="72" t="s">
        <v>28</v>
      </c>
      <c r="P45" s="98">
        <v>7.8</v>
      </c>
      <c r="Q45" s="99">
        <f t="shared" si="2"/>
        <v>62.4</v>
      </c>
      <c r="R45" s="98">
        <v>1.5</v>
      </c>
      <c r="S45" s="98">
        <f t="shared" si="3"/>
        <v>24</v>
      </c>
      <c r="T45" s="98">
        <v>4</v>
      </c>
    </row>
    <row r="46" spans="1:22" ht="12.75" customHeight="1">
      <c r="A46" s="72">
        <v>41</v>
      </c>
      <c r="B46" s="72" t="s">
        <v>124</v>
      </c>
      <c r="C46" s="72" t="s">
        <v>674</v>
      </c>
      <c r="D46" s="94" t="s">
        <v>802</v>
      </c>
      <c r="E46" s="72" t="s">
        <v>131</v>
      </c>
      <c r="F46" s="72" t="s">
        <v>132</v>
      </c>
      <c r="G46" s="95" t="s">
        <v>24</v>
      </c>
      <c r="H46" s="95" t="s">
        <v>25</v>
      </c>
      <c r="I46" s="95" t="s">
        <v>127</v>
      </c>
      <c r="J46" s="95" t="s">
        <v>27</v>
      </c>
      <c r="K46" s="96">
        <v>9</v>
      </c>
      <c r="L46" s="97" t="s">
        <v>133</v>
      </c>
      <c r="M46" s="97"/>
      <c r="N46" s="97"/>
      <c r="O46" s="72" t="s">
        <v>41</v>
      </c>
      <c r="P46" s="98">
        <v>8</v>
      </c>
      <c r="Q46" s="99">
        <f t="shared" si="2"/>
        <v>72</v>
      </c>
      <c r="R46" s="98">
        <v>1</v>
      </c>
      <c r="S46" s="98">
        <f t="shared" si="3"/>
        <v>18</v>
      </c>
      <c r="T46" s="98">
        <v>4</v>
      </c>
    </row>
    <row r="47" spans="1:22" ht="12.75" customHeight="1">
      <c r="A47" s="72">
        <v>42</v>
      </c>
      <c r="B47" s="72" t="s">
        <v>124</v>
      </c>
      <c r="C47" s="72" t="s">
        <v>134</v>
      </c>
      <c r="D47" s="94" t="s">
        <v>803</v>
      </c>
      <c r="E47" s="72" t="s">
        <v>135</v>
      </c>
      <c r="F47" s="72" t="s">
        <v>132</v>
      </c>
      <c r="G47" s="95" t="s">
        <v>24</v>
      </c>
      <c r="H47" s="95" t="s">
        <v>25</v>
      </c>
      <c r="I47" s="95" t="s">
        <v>26</v>
      </c>
      <c r="J47" s="95" t="s">
        <v>27</v>
      </c>
      <c r="K47" s="96">
        <v>27.3</v>
      </c>
      <c r="L47" s="97" t="s">
        <v>133</v>
      </c>
      <c r="M47" s="97"/>
      <c r="N47" s="97"/>
      <c r="O47" s="72" t="s">
        <v>41</v>
      </c>
      <c r="P47" s="98">
        <v>8</v>
      </c>
      <c r="Q47" s="99">
        <f t="shared" si="2"/>
        <v>218.4</v>
      </c>
      <c r="R47" s="98">
        <v>1</v>
      </c>
      <c r="S47" s="98">
        <f t="shared" si="3"/>
        <v>54.6</v>
      </c>
      <c r="T47" s="98">
        <v>4</v>
      </c>
    </row>
    <row r="48" spans="1:22" ht="12.75" customHeight="1">
      <c r="A48" s="72">
        <v>43</v>
      </c>
      <c r="B48" s="72" t="s">
        <v>124</v>
      </c>
      <c r="C48" s="72" t="s">
        <v>136</v>
      </c>
      <c r="D48" s="94" t="s">
        <v>804</v>
      </c>
      <c r="E48" s="72" t="s">
        <v>43</v>
      </c>
      <c r="F48" s="72" t="s">
        <v>132</v>
      </c>
      <c r="G48" s="95" t="s">
        <v>24</v>
      </c>
      <c r="H48" s="95" t="s">
        <v>25</v>
      </c>
      <c r="I48" s="95" t="s">
        <v>127</v>
      </c>
      <c r="J48" s="95" t="s">
        <v>34</v>
      </c>
      <c r="K48" s="96">
        <v>18</v>
      </c>
      <c r="L48" s="97">
        <v>21551</v>
      </c>
      <c r="M48" s="97"/>
      <c r="N48" s="97"/>
      <c r="O48" s="72" t="s">
        <v>41</v>
      </c>
      <c r="P48" s="98">
        <v>7</v>
      </c>
      <c r="Q48" s="99">
        <f t="shared" si="2"/>
        <v>126</v>
      </c>
      <c r="R48" s="98">
        <v>1</v>
      </c>
      <c r="S48" s="98">
        <f t="shared" si="3"/>
        <v>36</v>
      </c>
      <c r="T48" s="98">
        <v>4</v>
      </c>
    </row>
    <row r="49" spans="1:22" ht="12.75" customHeight="1">
      <c r="A49" s="72">
        <v>44</v>
      </c>
      <c r="B49" s="72" t="s">
        <v>124</v>
      </c>
      <c r="C49" s="72" t="s">
        <v>137</v>
      </c>
      <c r="D49" s="94" t="s">
        <v>805</v>
      </c>
      <c r="E49" s="72" t="s">
        <v>138</v>
      </c>
      <c r="F49" s="72" t="s">
        <v>132</v>
      </c>
      <c r="G49" s="95" t="s">
        <v>24</v>
      </c>
      <c r="H49" s="95" t="s">
        <v>25</v>
      </c>
      <c r="I49" s="95" t="s">
        <v>57</v>
      </c>
      <c r="J49" s="95" t="s">
        <v>34</v>
      </c>
      <c r="K49" s="96">
        <v>9</v>
      </c>
      <c r="L49" s="97">
        <v>28856</v>
      </c>
      <c r="M49" s="97"/>
      <c r="N49" s="97"/>
      <c r="O49" s="72" t="s">
        <v>123</v>
      </c>
      <c r="P49" s="98">
        <v>7</v>
      </c>
      <c r="Q49" s="99">
        <f t="shared" si="2"/>
        <v>63</v>
      </c>
      <c r="R49" s="98">
        <v>1</v>
      </c>
      <c r="S49" s="98">
        <f t="shared" si="3"/>
        <v>18</v>
      </c>
      <c r="T49" s="98">
        <v>3</v>
      </c>
    </row>
    <row r="50" spans="1:22" s="70" customFormat="1" ht="12.75" customHeight="1">
      <c r="A50" s="72">
        <v>45</v>
      </c>
      <c r="B50" s="72" t="s">
        <v>124</v>
      </c>
      <c r="C50" s="72" t="s">
        <v>137</v>
      </c>
      <c r="D50" s="94" t="s">
        <v>806</v>
      </c>
      <c r="E50" s="72" t="s">
        <v>139</v>
      </c>
      <c r="F50" s="72" t="s">
        <v>140</v>
      </c>
      <c r="G50" s="95" t="s">
        <v>24</v>
      </c>
      <c r="H50" s="95" t="s">
        <v>25</v>
      </c>
      <c r="I50" s="95" t="s">
        <v>45</v>
      </c>
      <c r="J50" s="95" t="s">
        <v>751</v>
      </c>
      <c r="K50" s="96">
        <v>59.2</v>
      </c>
      <c r="L50" s="97">
        <v>36892</v>
      </c>
      <c r="M50" s="97"/>
      <c r="N50" s="97"/>
      <c r="O50" s="72" t="s">
        <v>28</v>
      </c>
      <c r="P50" s="98">
        <v>11.5</v>
      </c>
      <c r="Q50" s="99">
        <f t="shared" si="2"/>
        <v>680.80000000000007</v>
      </c>
      <c r="R50" s="98">
        <v>0.75</v>
      </c>
      <c r="S50" s="98">
        <f t="shared" si="3"/>
        <v>88.800000000000011</v>
      </c>
      <c r="T50" s="98">
        <v>3</v>
      </c>
    </row>
    <row r="51" spans="1:22" ht="12.75" customHeight="1">
      <c r="A51" s="109">
        <v>46</v>
      </c>
      <c r="B51" s="109" t="s">
        <v>124</v>
      </c>
      <c r="C51" s="109" t="s">
        <v>137</v>
      </c>
      <c r="D51" s="110" t="s">
        <v>807</v>
      </c>
      <c r="E51" s="109" t="s">
        <v>142</v>
      </c>
      <c r="F51" s="109" t="s">
        <v>143</v>
      </c>
      <c r="G51" s="111" t="s">
        <v>24</v>
      </c>
      <c r="H51" s="111" t="s">
        <v>25</v>
      </c>
      <c r="I51" s="112" t="s">
        <v>144</v>
      </c>
      <c r="J51" s="111" t="s">
        <v>27</v>
      </c>
      <c r="K51" s="113">
        <v>22.5</v>
      </c>
      <c r="L51" s="114">
        <v>23743</v>
      </c>
      <c r="M51" s="114"/>
      <c r="N51" s="114"/>
      <c r="O51" s="109" t="s">
        <v>123</v>
      </c>
      <c r="P51" s="76">
        <v>8</v>
      </c>
      <c r="Q51" s="115">
        <f t="shared" si="2"/>
        <v>180</v>
      </c>
      <c r="R51" s="76">
        <v>1</v>
      </c>
      <c r="S51" s="76">
        <f t="shared" si="3"/>
        <v>45</v>
      </c>
      <c r="T51" s="116" t="s">
        <v>1077</v>
      </c>
      <c r="U51" s="128"/>
      <c r="V51" s="128"/>
    </row>
    <row r="52" spans="1:22" ht="12.75" customHeight="1">
      <c r="A52" s="72">
        <v>47</v>
      </c>
      <c r="B52" s="72" t="s">
        <v>124</v>
      </c>
      <c r="C52" s="72" t="s">
        <v>675</v>
      </c>
      <c r="D52" s="94" t="s">
        <v>808</v>
      </c>
      <c r="E52" s="72" t="s">
        <v>43</v>
      </c>
      <c r="F52" s="72" t="s">
        <v>60</v>
      </c>
      <c r="G52" s="95" t="s">
        <v>24</v>
      </c>
      <c r="H52" s="95" t="s">
        <v>25</v>
      </c>
      <c r="I52" s="95" t="s">
        <v>57</v>
      </c>
      <c r="J52" s="95" t="s">
        <v>34</v>
      </c>
      <c r="K52" s="96">
        <v>3</v>
      </c>
      <c r="L52" s="97" t="s">
        <v>133</v>
      </c>
      <c r="M52" s="97">
        <v>36526</v>
      </c>
      <c r="N52" s="97"/>
      <c r="O52" s="72" t="s">
        <v>28</v>
      </c>
      <c r="P52" s="98">
        <v>7</v>
      </c>
      <c r="Q52" s="99">
        <f t="shared" si="2"/>
        <v>21</v>
      </c>
      <c r="R52" s="98">
        <v>1</v>
      </c>
      <c r="S52" s="98">
        <f t="shared" si="3"/>
        <v>6</v>
      </c>
      <c r="T52" s="98">
        <v>4</v>
      </c>
    </row>
    <row r="53" spans="1:22" s="70" customFormat="1" ht="12.75" customHeight="1">
      <c r="A53" s="72">
        <v>48</v>
      </c>
      <c r="B53" s="72" t="s">
        <v>124</v>
      </c>
      <c r="C53" s="72" t="s">
        <v>145</v>
      </c>
      <c r="D53" s="94" t="s">
        <v>809</v>
      </c>
      <c r="E53" s="72" t="s">
        <v>146</v>
      </c>
      <c r="F53" s="72" t="s">
        <v>147</v>
      </c>
      <c r="G53" s="95" t="s">
        <v>24</v>
      </c>
      <c r="H53" s="95" t="s">
        <v>25</v>
      </c>
      <c r="I53" s="95" t="s">
        <v>26</v>
      </c>
      <c r="J53" s="95" t="s">
        <v>34</v>
      </c>
      <c r="K53" s="96">
        <v>35</v>
      </c>
      <c r="L53" s="97">
        <v>21551</v>
      </c>
      <c r="M53" s="97">
        <v>35065</v>
      </c>
      <c r="N53" s="97"/>
      <c r="O53" s="72" t="s">
        <v>41</v>
      </c>
      <c r="P53" s="98">
        <v>7</v>
      </c>
      <c r="Q53" s="99">
        <f t="shared" si="2"/>
        <v>245</v>
      </c>
      <c r="R53" s="98">
        <v>0.75</v>
      </c>
      <c r="S53" s="98">
        <f t="shared" si="3"/>
        <v>52.5</v>
      </c>
      <c r="T53" s="98">
        <v>3</v>
      </c>
    </row>
    <row r="54" spans="1:22" s="70" customFormat="1" ht="12.75" customHeight="1">
      <c r="A54" s="72">
        <v>49</v>
      </c>
      <c r="B54" s="72" t="s">
        <v>124</v>
      </c>
      <c r="C54" s="72" t="s">
        <v>145</v>
      </c>
      <c r="D54" s="94" t="s">
        <v>810</v>
      </c>
      <c r="E54" s="72" t="s">
        <v>148</v>
      </c>
      <c r="F54" s="72" t="s">
        <v>149</v>
      </c>
      <c r="G54" s="95" t="s">
        <v>24</v>
      </c>
      <c r="H54" s="95" t="s">
        <v>25</v>
      </c>
      <c r="I54" s="95" t="s">
        <v>57</v>
      </c>
      <c r="J54" s="95" t="s">
        <v>752</v>
      </c>
      <c r="K54" s="96">
        <v>102.6</v>
      </c>
      <c r="L54" s="97">
        <v>21551</v>
      </c>
      <c r="M54" s="97">
        <v>35065</v>
      </c>
      <c r="N54" s="97">
        <v>34700</v>
      </c>
      <c r="O54" s="72" t="s">
        <v>41</v>
      </c>
      <c r="P54" s="98">
        <v>7</v>
      </c>
      <c r="Q54" s="99">
        <f t="shared" si="2"/>
        <v>718.19999999999993</v>
      </c>
      <c r="R54" s="98">
        <v>0.75</v>
      </c>
      <c r="S54" s="98">
        <f t="shared" si="3"/>
        <v>153.89999999999998</v>
      </c>
      <c r="T54" s="98">
        <v>3</v>
      </c>
    </row>
    <row r="55" spans="1:22" s="70" customFormat="1" ht="12.75" customHeight="1">
      <c r="A55" s="72">
        <v>50</v>
      </c>
      <c r="B55" s="72" t="s">
        <v>124</v>
      </c>
      <c r="C55" s="72" t="s">
        <v>150</v>
      </c>
      <c r="D55" s="94" t="s">
        <v>811</v>
      </c>
      <c r="E55" s="72" t="s">
        <v>151</v>
      </c>
      <c r="F55" s="72" t="s">
        <v>152</v>
      </c>
      <c r="G55" s="95" t="s">
        <v>24</v>
      </c>
      <c r="H55" s="95" t="s">
        <v>25</v>
      </c>
      <c r="I55" s="95" t="s">
        <v>133</v>
      </c>
      <c r="J55" s="95" t="s">
        <v>141</v>
      </c>
      <c r="K55" s="96">
        <v>42.15</v>
      </c>
      <c r="L55" s="97">
        <v>40544</v>
      </c>
      <c r="M55" s="97"/>
      <c r="N55" s="97"/>
      <c r="O55" s="72" t="s">
        <v>48</v>
      </c>
      <c r="P55" s="98">
        <v>12.8</v>
      </c>
      <c r="Q55" s="99">
        <f t="shared" si="2"/>
        <v>539.52</v>
      </c>
      <c r="R55" s="98">
        <v>0.75</v>
      </c>
      <c r="S55" s="98">
        <f t="shared" si="3"/>
        <v>63.224999999999994</v>
      </c>
      <c r="T55" s="98">
        <v>2</v>
      </c>
    </row>
    <row r="56" spans="1:22" s="70" customFormat="1" ht="12.75" customHeight="1">
      <c r="A56" s="72">
        <v>51</v>
      </c>
      <c r="B56" s="72" t="s">
        <v>124</v>
      </c>
      <c r="C56" s="72" t="s">
        <v>150</v>
      </c>
      <c r="D56" s="94" t="s">
        <v>812</v>
      </c>
      <c r="E56" s="72" t="s">
        <v>153</v>
      </c>
      <c r="F56" s="72" t="s">
        <v>154</v>
      </c>
      <c r="G56" s="95" t="s">
        <v>24</v>
      </c>
      <c r="H56" s="95" t="s">
        <v>25</v>
      </c>
      <c r="I56" s="95" t="s">
        <v>133</v>
      </c>
      <c r="J56" s="95" t="s">
        <v>747</v>
      </c>
      <c r="K56" s="96">
        <v>42.15</v>
      </c>
      <c r="L56" s="97">
        <v>40544</v>
      </c>
      <c r="M56" s="97"/>
      <c r="N56" s="97"/>
      <c r="O56" s="72" t="s">
        <v>48</v>
      </c>
      <c r="P56" s="98">
        <v>13</v>
      </c>
      <c r="Q56" s="99">
        <f t="shared" si="2"/>
        <v>547.94999999999993</v>
      </c>
      <c r="R56" s="98">
        <v>0.75</v>
      </c>
      <c r="S56" s="98">
        <f t="shared" si="3"/>
        <v>63.224999999999994</v>
      </c>
      <c r="T56" s="98">
        <v>3</v>
      </c>
    </row>
    <row r="57" spans="1:22" s="70" customFormat="1" ht="12.75" customHeight="1">
      <c r="A57" s="72">
        <v>52</v>
      </c>
      <c r="B57" s="72" t="s">
        <v>124</v>
      </c>
      <c r="C57" s="72" t="s">
        <v>676</v>
      </c>
      <c r="D57" s="94" t="s">
        <v>813</v>
      </c>
      <c r="E57" s="72" t="s">
        <v>138</v>
      </c>
      <c r="F57" s="72" t="s">
        <v>154</v>
      </c>
      <c r="G57" s="95" t="s">
        <v>24</v>
      </c>
      <c r="H57" s="95" t="s">
        <v>25</v>
      </c>
      <c r="I57" s="95" t="s">
        <v>26</v>
      </c>
      <c r="J57" s="95" t="s">
        <v>745</v>
      </c>
      <c r="K57" s="96">
        <v>59.2</v>
      </c>
      <c r="L57" s="97">
        <v>35431</v>
      </c>
      <c r="M57" s="97"/>
      <c r="N57" s="97"/>
      <c r="O57" s="72" t="s">
        <v>28</v>
      </c>
      <c r="P57" s="98">
        <v>10</v>
      </c>
      <c r="Q57" s="99">
        <f t="shared" si="2"/>
        <v>592</v>
      </c>
      <c r="R57" s="98">
        <v>0.75</v>
      </c>
      <c r="S57" s="98">
        <f t="shared" si="3"/>
        <v>88.800000000000011</v>
      </c>
      <c r="T57" s="98">
        <v>3</v>
      </c>
    </row>
    <row r="58" spans="1:22" s="70" customFormat="1" ht="12.75" customHeight="1">
      <c r="A58" s="72">
        <v>53</v>
      </c>
      <c r="B58" s="72" t="s">
        <v>124</v>
      </c>
      <c r="C58" s="72" t="s">
        <v>676</v>
      </c>
      <c r="D58" s="94" t="s">
        <v>814</v>
      </c>
      <c r="E58" s="72" t="s">
        <v>138</v>
      </c>
      <c r="F58" s="72" t="s">
        <v>155</v>
      </c>
      <c r="G58" s="95" t="s">
        <v>24</v>
      </c>
      <c r="H58" s="95" t="s">
        <v>25</v>
      </c>
      <c r="I58" s="95" t="s">
        <v>26</v>
      </c>
      <c r="J58" s="95" t="s">
        <v>745</v>
      </c>
      <c r="K58" s="96">
        <v>70.599999999999994</v>
      </c>
      <c r="L58" s="97">
        <v>35431</v>
      </c>
      <c r="M58" s="97"/>
      <c r="N58" s="97"/>
      <c r="O58" s="72" t="s">
        <v>28</v>
      </c>
      <c r="P58" s="98">
        <v>10</v>
      </c>
      <c r="Q58" s="99">
        <f t="shared" si="2"/>
        <v>706</v>
      </c>
      <c r="R58" s="98">
        <v>0.75</v>
      </c>
      <c r="S58" s="98">
        <f t="shared" si="3"/>
        <v>105.89999999999999</v>
      </c>
      <c r="T58" s="98">
        <v>3</v>
      </c>
    </row>
    <row r="59" spans="1:22" ht="28.5" customHeight="1">
      <c r="A59" s="72">
        <v>54</v>
      </c>
      <c r="B59" s="72" t="s">
        <v>124</v>
      </c>
      <c r="C59" s="72" t="s">
        <v>749</v>
      </c>
      <c r="D59" s="94" t="s">
        <v>815</v>
      </c>
      <c r="E59" s="72" t="s">
        <v>138</v>
      </c>
      <c r="F59" s="72" t="s">
        <v>60</v>
      </c>
      <c r="G59" s="95" t="s">
        <v>24</v>
      </c>
      <c r="H59" s="95" t="s">
        <v>25</v>
      </c>
      <c r="I59" s="95" t="s">
        <v>57</v>
      </c>
      <c r="J59" s="95" t="s">
        <v>34</v>
      </c>
      <c r="K59" s="96">
        <v>5</v>
      </c>
      <c r="L59" s="97">
        <v>28126</v>
      </c>
      <c r="M59" s="97"/>
      <c r="N59" s="97"/>
      <c r="O59" s="72" t="s">
        <v>28</v>
      </c>
      <c r="P59" s="98">
        <v>7</v>
      </c>
      <c r="Q59" s="99">
        <f t="shared" si="2"/>
        <v>35</v>
      </c>
      <c r="R59" s="98">
        <v>1</v>
      </c>
      <c r="S59" s="98">
        <f t="shared" si="3"/>
        <v>10</v>
      </c>
      <c r="T59" s="98">
        <v>3</v>
      </c>
    </row>
    <row r="60" spans="1:22" ht="12" customHeight="1">
      <c r="A60" s="72">
        <v>55</v>
      </c>
      <c r="B60" s="72" t="s">
        <v>124</v>
      </c>
      <c r="C60" s="72" t="s">
        <v>156</v>
      </c>
      <c r="D60" s="94" t="s">
        <v>816</v>
      </c>
      <c r="E60" s="72" t="s">
        <v>157</v>
      </c>
      <c r="F60" s="72" t="s">
        <v>158</v>
      </c>
      <c r="G60" s="95" t="s">
        <v>24</v>
      </c>
      <c r="H60" s="95" t="s">
        <v>25</v>
      </c>
      <c r="I60" s="95" t="s">
        <v>45</v>
      </c>
      <c r="J60" s="95" t="s">
        <v>55</v>
      </c>
      <c r="K60" s="96">
        <v>18</v>
      </c>
      <c r="L60" s="97" t="s">
        <v>133</v>
      </c>
      <c r="M60" s="97">
        <v>37987</v>
      </c>
      <c r="N60" s="97"/>
      <c r="O60" s="72" t="s">
        <v>28</v>
      </c>
      <c r="P60" s="98">
        <v>10</v>
      </c>
      <c r="Q60" s="99">
        <f t="shared" si="2"/>
        <v>180</v>
      </c>
      <c r="R60" s="98">
        <v>1</v>
      </c>
      <c r="S60" s="98">
        <f t="shared" si="3"/>
        <v>36</v>
      </c>
      <c r="T60" s="98">
        <v>4</v>
      </c>
    </row>
    <row r="61" spans="1:22" ht="12.75" customHeight="1">
      <c r="A61" s="72">
        <v>56</v>
      </c>
      <c r="B61" s="72" t="s">
        <v>124</v>
      </c>
      <c r="C61" s="72" t="s">
        <v>156</v>
      </c>
      <c r="D61" s="94" t="s">
        <v>817</v>
      </c>
      <c r="E61" s="72" t="s">
        <v>159</v>
      </c>
      <c r="F61" s="72" t="s">
        <v>160</v>
      </c>
      <c r="G61" s="95" t="s">
        <v>24</v>
      </c>
      <c r="H61" s="95" t="s">
        <v>25</v>
      </c>
      <c r="I61" s="95" t="s">
        <v>45</v>
      </c>
      <c r="J61" s="95" t="s">
        <v>55</v>
      </c>
      <c r="K61" s="96">
        <v>18.100000000000001</v>
      </c>
      <c r="L61" s="97" t="s">
        <v>133</v>
      </c>
      <c r="M61" s="97">
        <v>37257</v>
      </c>
      <c r="N61" s="97"/>
      <c r="O61" s="72" t="s">
        <v>28</v>
      </c>
      <c r="P61" s="98">
        <v>10</v>
      </c>
      <c r="Q61" s="99">
        <f t="shared" si="2"/>
        <v>181</v>
      </c>
      <c r="R61" s="98">
        <v>1.5</v>
      </c>
      <c r="S61" s="98">
        <f t="shared" si="3"/>
        <v>54.300000000000004</v>
      </c>
      <c r="T61" s="98">
        <v>4</v>
      </c>
    </row>
    <row r="62" spans="1:22" s="70" customFormat="1" ht="15" customHeight="1">
      <c r="A62" s="72">
        <v>57</v>
      </c>
      <c r="B62" s="72" t="s">
        <v>124</v>
      </c>
      <c r="C62" s="72" t="s">
        <v>137</v>
      </c>
      <c r="D62" s="94" t="s">
        <v>818</v>
      </c>
      <c r="E62" s="72" t="s">
        <v>161</v>
      </c>
      <c r="F62" s="72" t="s">
        <v>162</v>
      </c>
      <c r="G62" s="95" t="s">
        <v>24</v>
      </c>
      <c r="H62" s="95" t="s">
        <v>25</v>
      </c>
      <c r="I62" s="95" t="s">
        <v>45</v>
      </c>
      <c r="J62" s="95" t="s">
        <v>194</v>
      </c>
      <c r="K62" s="96">
        <v>59.2</v>
      </c>
      <c r="L62" s="97">
        <v>36892</v>
      </c>
      <c r="M62" s="97"/>
      <c r="N62" s="97"/>
      <c r="O62" s="72" t="s">
        <v>28</v>
      </c>
      <c r="P62" s="98">
        <v>11.5</v>
      </c>
      <c r="Q62" s="99">
        <f t="shared" si="2"/>
        <v>680.80000000000007</v>
      </c>
      <c r="R62" s="98">
        <v>0.75</v>
      </c>
      <c r="S62" s="98">
        <f t="shared" si="3"/>
        <v>88.800000000000011</v>
      </c>
      <c r="T62" s="98">
        <v>3</v>
      </c>
    </row>
    <row r="63" spans="1:22" s="70" customFormat="1" ht="12.75" customHeight="1">
      <c r="A63" s="72">
        <v>58</v>
      </c>
      <c r="B63" s="72" t="s">
        <v>124</v>
      </c>
      <c r="C63" s="72" t="s">
        <v>137</v>
      </c>
      <c r="D63" s="94" t="s">
        <v>819</v>
      </c>
      <c r="E63" s="72" t="s">
        <v>142</v>
      </c>
      <c r="F63" s="72" t="s">
        <v>143</v>
      </c>
      <c r="G63" s="95" t="s">
        <v>24</v>
      </c>
      <c r="H63" s="95" t="s">
        <v>25</v>
      </c>
      <c r="I63" s="95" t="s">
        <v>45</v>
      </c>
      <c r="J63" s="95" t="s">
        <v>141</v>
      </c>
      <c r="K63" s="96">
        <v>59.2</v>
      </c>
      <c r="L63" s="97">
        <v>36892</v>
      </c>
      <c r="M63" s="97"/>
      <c r="N63" s="97"/>
      <c r="O63" s="72" t="s">
        <v>28</v>
      </c>
      <c r="P63" s="98">
        <v>11.5</v>
      </c>
      <c r="Q63" s="99">
        <f t="shared" si="2"/>
        <v>680.80000000000007</v>
      </c>
      <c r="R63" s="98">
        <v>0.75</v>
      </c>
      <c r="S63" s="98">
        <f t="shared" si="3"/>
        <v>88.800000000000011</v>
      </c>
      <c r="T63" s="98">
        <v>3</v>
      </c>
    </row>
    <row r="64" spans="1:22" ht="12.75" customHeight="1">
      <c r="A64" s="72">
        <v>59</v>
      </c>
      <c r="B64" s="72" t="s">
        <v>124</v>
      </c>
      <c r="C64" s="72" t="s">
        <v>659</v>
      </c>
      <c r="D64" s="94" t="s">
        <v>820</v>
      </c>
      <c r="E64" s="72" t="s">
        <v>163</v>
      </c>
      <c r="F64" s="72" t="s">
        <v>147</v>
      </c>
      <c r="G64" s="95" t="s">
        <v>63</v>
      </c>
      <c r="H64" s="95" t="s">
        <v>25</v>
      </c>
      <c r="I64" s="95" t="s">
        <v>72</v>
      </c>
      <c r="J64" s="95" t="s">
        <v>34</v>
      </c>
      <c r="K64" s="96">
        <v>20</v>
      </c>
      <c r="L64" s="97" t="s">
        <v>133</v>
      </c>
      <c r="M64" s="97"/>
      <c r="N64" s="97"/>
      <c r="O64" s="72" t="s">
        <v>41</v>
      </c>
      <c r="P64" s="98">
        <v>7</v>
      </c>
      <c r="Q64" s="99">
        <f t="shared" si="2"/>
        <v>140</v>
      </c>
      <c r="R64" s="98">
        <v>1</v>
      </c>
      <c r="S64" s="98">
        <f t="shared" si="3"/>
        <v>40</v>
      </c>
      <c r="T64" s="98">
        <v>4</v>
      </c>
    </row>
    <row r="65" spans="1:20" ht="12.75" customHeight="1">
      <c r="A65" s="72">
        <v>60</v>
      </c>
      <c r="B65" s="72" t="s">
        <v>124</v>
      </c>
      <c r="C65" s="72" t="s">
        <v>677</v>
      </c>
      <c r="D65" s="94" t="s">
        <v>821</v>
      </c>
      <c r="E65" s="72" t="s">
        <v>164</v>
      </c>
      <c r="F65" s="72" t="s">
        <v>152</v>
      </c>
      <c r="G65" s="95" t="s">
        <v>63</v>
      </c>
      <c r="H65" s="95" t="s">
        <v>25</v>
      </c>
      <c r="I65" s="95" t="s">
        <v>72</v>
      </c>
      <c r="J65" s="95" t="s">
        <v>34</v>
      </c>
      <c r="K65" s="96">
        <v>18</v>
      </c>
      <c r="L65" s="97" t="s">
        <v>133</v>
      </c>
      <c r="M65" s="97"/>
      <c r="N65" s="97"/>
      <c r="O65" s="72" t="s">
        <v>41</v>
      </c>
      <c r="P65" s="98">
        <v>7</v>
      </c>
      <c r="Q65" s="99">
        <f t="shared" si="2"/>
        <v>126</v>
      </c>
      <c r="R65" s="98">
        <v>1</v>
      </c>
      <c r="S65" s="98">
        <f t="shared" si="3"/>
        <v>36</v>
      </c>
      <c r="T65" s="98">
        <v>4</v>
      </c>
    </row>
    <row r="66" spans="1:20" ht="12.75" customHeight="1">
      <c r="A66" s="72">
        <v>62</v>
      </c>
      <c r="B66" s="72" t="s">
        <v>124</v>
      </c>
      <c r="C66" s="72" t="s">
        <v>165</v>
      </c>
      <c r="D66" s="94" t="s">
        <v>823</v>
      </c>
      <c r="E66" s="72" t="s">
        <v>166</v>
      </c>
      <c r="F66" s="72" t="s">
        <v>167</v>
      </c>
      <c r="G66" s="95" t="s">
        <v>24</v>
      </c>
      <c r="H66" s="95" t="s">
        <v>25</v>
      </c>
      <c r="I66" s="95" t="s">
        <v>72</v>
      </c>
      <c r="J66" s="95" t="s">
        <v>27</v>
      </c>
      <c r="K66" s="96">
        <v>24.1</v>
      </c>
      <c r="L66" s="97" t="s">
        <v>133</v>
      </c>
      <c r="M66" s="100" t="s">
        <v>168</v>
      </c>
      <c r="N66" s="97"/>
      <c r="O66" s="72" t="s">
        <v>48</v>
      </c>
      <c r="P66" s="98">
        <v>5.8</v>
      </c>
      <c r="Q66" s="99">
        <f t="shared" si="2"/>
        <v>139.78</v>
      </c>
      <c r="R66" s="98">
        <v>0.9</v>
      </c>
      <c r="S66" s="98">
        <f t="shared" si="3"/>
        <v>43.38</v>
      </c>
      <c r="T66" s="98">
        <v>5</v>
      </c>
    </row>
    <row r="67" spans="1:20" ht="12.75" customHeight="1">
      <c r="A67" s="101">
        <v>63</v>
      </c>
      <c r="B67" s="101" t="s">
        <v>169</v>
      </c>
      <c r="C67" s="101" t="s">
        <v>170</v>
      </c>
      <c r="D67" s="102" t="s">
        <v>824</v>
      </c>
      <c r="E67" s="101" t="s">
        <v>171</v>
      </c>
      <c r="F67" s="101" t="s">
        <v>172</v>
      </c>
      <c r="G67" s="103" t="s">
        <v>24</v>
      </c>
      <c r="H67" s="103" t="s">
        <v>25</v>
      </c>
      <c r="I67" s="103" t="s">
        <v>72</v>
      </c>
      <c r="J67" s="103" t="s">
        <v>130</v>
      </c>
      <c r="K67" s="104">
        <v>114</v>
      </c>
      <c r="L67" s="105">
        <v>33970</v>
      </c>
      <c r="M67" s="105"/>
      <c r="N67" s="105"/>
      <c r="O67" s="101" t="s">
        <v>28</v>
      </c>
      <c r="P67" s="106">
        <v>7.8</v>
      </c>
      <c r="Q67" s="107">
        <f t="shared" si="2"/>
        <v>889.19999999999993</v>
      </c>
      <c r="R67" s="106">
        <v>0.75</v>
      </c>
      <c r="S67" s="106">
        <f t="shared" si="3"/>
        <v>171</v>
      </c>
      <c r="T67" s="106">
        <v>4</v>
      </c>
    </row>
    <row r="68" spans="1:20" ht="12.75" customHeight="1">
      <c r="A68" s="101">
        <v>64</v>
      </c>
      <c r="B68" s="101" t="s">
        <v>169</v>
      </c>
      <c r="C68" s="101" t="s">
        <v>170</v>
      </c>
      <c r="D68" s="102" t="s">
        <v>825</v>
      </c>
      <c r="E68" s="101" t="s">
        <v>43</v>
      </c>
      <c r="F68" s="101" t="s">
        <v>173</v>
      </c>
      <c r="G68" s="103" t="s">
        <v>24</v>
      </c>
      <c r="H68" s="103" t="s">
        <v>25</v>
      </c>
      <c r="I68" s="103" t="s">
        <v>26</v>
      </c>
      <c r="J68" s="103" t="s">
        <v>27</v>
      </c>
      <c r="K68" s="104">
        <v>41.2</v>
      </c>
      <c r="L68" s="105">
        <v>34335</v>
      </c>
      <c r="M68" s="105"/>
      <c r="N68" s="105"/>
      <c r="O68" s="101" t="s">
        <v>28</v>
      </c>
      <c r="P68" s="106">
        <v>8</v>
      </c>
      <c r="Q68" s="107">
        <f t="shared" si="2"/>
        <v>329.6</v>
      </c>
      <c r="R68" s="106">
        <v>0.75</v>
      </c>
      <c r="S68" s="106">
        <f t="shared" si="3"/>
        <v>61.800000000000004</v>
      </c>
      <c r="T68" s="106">
        <v>4</v>
      </c>
    </row>
    <row r="69" spans="1:20" ht="12.75" customHeight="1">
      <c r="A69" s="101">
        <v>65</v>
      </c>
      <c r="B69" s="101" t="s">
        <v>169</v>
      </c>
      <c r="C69" s="101" t="s">
        <v>170</v>
      </c>
      <c r="D69" s="102" t="s">
        <v>826</v>
      </c>
      <c r="E69" s="101" t="s">
        <v>174</v>
      </c>
      <c r="F69" s="101" t="s">
        <v>175</v>
      </c>
      <c r="G69" s="103" t="s">
        <v>24</v>
      </c>
      <c r="H69" s="103" t="s">
        <v>25</v>
      </c>
      <c r="I69" s="103" t="s">
        <v>26</v>
      </c>
      <c r="J69" s="103" t="s">
        <v>34</v>
      </c>
      <c r="K69" s="104">
        <v>41.2</v>
      </c>
      <c r="L69" s="105">
        <v>34335</v>
      </c>
      <c r="M69" s="105"/>
      <c r="N69" s="105"/>
      <c r="O69" s="101" t="s">
        <v>28</v>
      </c>
      <c r="P69" s="106">
        <v>7</v>
      </c>
      <c r="Q69" s="107">
        <f t="shared" si="2"/>
        <v>288.40000000000003</v>
      </c>
      <c r="R69" s="106">
        <v>0.75</v>
      </c>
      <c r="S69" s="106">
        <f t="shared" si="3"/>
        <v>61.800000000000004</v>
      </c>
      <c r="T69" s="106">
        <v>4</v>
      </c>
    </row>
    <row r="70" spans="1:20" ht="12.75" customHeight="1">
      <c r="A70" s="101">
        <v>66</v>
      </c>
      <c r="B70" s="101" t="s">
        <v>169</v>
      </c>
      <c r="C70" s="101" t="s">
        <v>170</v>
      </c>
      <c r="D70" s="102" t="s">
        <v>827</v>
      </c>
      <c r="E70" s="101" t="s">
        <v>176</v>
      </c>
      <c r="F70" s="101" t="s">
        <v>177</v>
      </c>
      <c r="G70" s="103" t="s">
        <v>24</v>
      </c>
      <c r="H70" s="103" t="s">
        <v>25</v>
      </c>
      <c r="I70" s="103" t="s">
        <v>45</v>
      </c>
      <c r="J70" s="103" t="s">
        <v>178</v>
      </c>
      <c r="K70" s="104">
        <v>24.1</v>
      </c>
      <c r="L70" s="105">
        <v>36161</v>
      </c>
      <c r="M70" s="105"/>
      <c r="N70" s="105"/>
      <c r="O70" s="101" t="s">
        <v>28</v>
      </c>
      <c r="P70" s="106">
        <v>8.4600000000000009</v>
      </c>
      <c r="Q70" s="107">
        <f t="shared" ref="Q70:Q103" si="4">P70*K70</f>
        <v>203.88600000000002</v>
      </c>
      <c r="R70" s="106">
        <v>0.75</v>
      </c>
      <c r="S70" s="106">
        <f t="shared" ref="S70:S103" si="5">R70*K70*2</f>
        <v>36.150000000000006</v>
      </c>
      <c r="T70" s="106">
        <v>5</v>
      </c>
    </row>
    <row r="71" spans="1:20" ht="12.75" customHeight="1">
      <c r="A71" s="101">
        <v>67</v>
      </c>
      <c r="B71" s="101" t="s">
        <v>169</v>
      </c>
      <c r="C71" s="101" t="s">
        <v>678</v>
      </c>
      <c r="D71" s="102" t="s">
        <v>828</v>
      </c>
      <c r="E71" s="101" t="s">
        <v>179</v>
      </c>
      <c r="F71" s="101" t="s">
        <v>660</v>
      </c>
      <c r="G71" s="103" t="s">
        <v>24</v>
      </c>
      <c r="H71" s="103" t="s">
        <v>25</v>
      </c>
      <c r="I71" s="103" t="s">
        <v>45</v>
      </c>
      <c r="J71" s="103" t="s">
        <v>27</v>
      </c>
      <c r="K71" s="104">
        <v>17.100000000000001</v>
      </c>
      <c r="L71" s="105">
        <v>32143</v>
      </c>
      <c r="M71" s="105">
        <v>36526</v>
      </c>
      <c r="N71" s="105"/>
      <c r="O71" s="101" t="s">
        <v>28</v>
      </c>
      <c r="P71" s="106">
        <v>8</v>
      </c>
      <c r="Q71" s="107">
        <f t="shared" si="4"/>
        <v>136.80000000000001</v>
      </c>
      <c r="R71" s="106">
        <v>0.75</v>
      </c>
      <c r="S71" s="106">
        <f t="shared" si="5"/>
        <v>25.650000000000002</v>
      </c>
      <c r="T71" s="106">
        <v>4</v>
      </c>
    </row>
    <row r="72" spans="1:20" ht="12.75" customHeight="1">
      <c r="A72" s="101">
        <v>68</v>
      </c>
      <c r="B72" s="101" t="s">
        <v>169</v>
      </c>
      <c r="C72" s="101" t="s">
        <v>180</v>
      </c>
      <c r="D72" s="102" t="s">
        <v>829</v>
      </c>
      <c r="E72" s="101" t="s">
        <v>181</v>
      </c>
      <c r="F72" s="101" t="s">
        <v>173</v>
      </c>
      <c r="G72" s="103" t="s">
        <v>24</v>
      </c>
      <c r="H72" s="103" t="s">
        <v>25</v>
      </c>
      <c r="I72" s="103" t="s">
        <v>45</v>
      </c>
      <c r="J72" s="103" t="s">
        <v>55</v>
      </c>
      <c r="K72" s="104">
        <v>48.2</v>
      </c>
      <c r="L72" s="108" t="s">
        <v>82</v>
      </c>
      <c r="M72" s="105"/>
      <c r="N72" s="105"/>
      <c r="O72" s="101" t="s">
        <v>28</v>
      </c>
      <c r="P72" s="106">
        <v>10</v>
      </c>
      <c r="Q72" s="107">
        <f t="shared" si="4"/>
        <v>482</v>
      </c>
      <c r="R72" s="106">
        <v>1</v>
      </c>
      <c r="S72" s="106">
        <f t="shared" si="5"/>
        <v>96.4</v>
      </c>
      <c r="T72" s="106">
        <v>4</v>
      </c>
    </row>
    <row r="73" spans="1:20" ht="12.75" customHeight="1">
      <c r="A73" s="101">
        <v>69</v>
      </c>
      <c r="B73" s="101" t="s">
        <v>169</v>
      </c>
      <c r="C73" s="101" t="s">
        <v>679</v>
      </c>
      <c r="D73" s="102" t="s">
        <v>830</v>
      </c>
      <c r="E73" s="101" t="s">
        <v>171</v>
      </c>
      <c r="F73" s="101" t="s">
        <v>182</v>
      </c>
      <c r="G73" s="103" t="s">
        <v>24</v>
      </c>
      <c r="H73" s="103" t="s">
        <v>25</v>
      </c>
      <c r="I73" s="103" t="s">
        <v>45</v>
      </c>
      <c r="J73" s="103" t="s">
        <v>67</v>
      </c>
      <c r="K73" s="104">
        <v>15.1</v>
      </c>
      <c r="L73" s="105">
        <v>37257</v>
      </c>
      <c r="M73" s="105"/>
      <c r="N73" s="105"/>
      <c r="O73" s="101" t="s">
        <v>28</v>
      </c>
      <c r="P73" s="106">
        <v>8.2200000000000006</v>
      </c>
      <c r="Q73" s="107">
        <f t="shared" si="4"/>
        <v>124.122</v>
      </c>
      <c r="R73" s="106">
        <v>1</v>
      </c>
      <c r="S73" s="106">
        <f t="shared" si="5"/>
        <v>30.2</v>
      </c>
      <c r="T73" s="106">
        <v>4</v>
      </c>
    </row>
    <row r="74" spans="1:20" ht="12.75" customHeight="1">
      <c r="A74" s="101">
        <v>70</v>
      </c>
      <c r="B74" s="101" t="s">
        <v>169</v>
      </c>
      <c r="C74" s="101" t="s">
        <v>679</v>
      </c>
      <c r="D74" s="102" t="s">
        <v>831</v>
      </c>
      <c r="E74" s="101" t="s">
        <v>183</v>
      </c>
      <c r="F74" s="101" t="s">
        <v>60</v>
      </c>
      <c r="G74" s="103" t="s">
        <v>24</v>
      </c>
      <c r="H74" s="103" t="s">
        <v>25</v>
      </c>
      <c r="I74" s="103" t="s">
        <v>72</v>
      </c>
      <c r="J74" s="103" t="s">
        <v>27</v>
      </c>
      <c r="K74" s="104">
        <v>29.2</v>
      </c>
      <c r="L74" s="105">
        <v>34700</v>
      </c>
      <c r="M74" s="105"/>
      <c r="N74" s="105"/>
      <c r="O74" s="101" t="s">
        <v>28</v>
      </c>
      <c r="P74" s="106">
        <v>8</v>
      </c>
      <c r="Q74" s="107">
        <f t="shared" si="4"/>
        <v>233.6</v>
      </c>
      <c r="R74" s="106">
        <v>0.75</v>
      </c>
      <c r="S74" s="106">
        <f t="shared" si="5"/>
        <v>43.8</v>
      </c>
      <c r="T74" s="106">
        <v>4</v>
      </c>
    </row>
    <row r="75" spans="1:20" ht="12.75" customHeight="1">
      <c r="A75" s="101">
        <v>71</v>
      </c>
      <c r="B75" s="101" t="s">
        <v>169</v>
      </c>
      <c r="C75" s="101" t="s">
        <v>679</v>
      </c>
      <c r="D75" s="102" t="s">
        <v>832</v>
      </c>
      <c r="E75" s="101" t="s">
        <v>184</v>
      </c>
      <c r="F75" s="101" t="s">
        <v>173</v>
      </c>
      <c r="G75" s="103" t="s">
        <v>24</v>
      </c>
      <c r="H75" s="103" t="s">
        <v>25</v>
      </c>
      <c r="I75" s="103" t="s">
        <v>72</v>
      </c>
      <c r="J75" s="103" t="s">
        <v>34</v>
      </c>
      <c r="K75" s="104">
        <v>27.74</v>
      </c>
      <c r="L75" s="105">
        <v>34700</v>
      </c>
      <c r="M75" s="105"/>
      <c r="N75" s="105"/>
      <c r="O75" s="101" t="s">
        <v>28</v>
      </c>
      <c r="P75" s="106">
        <v>7</v>
      </c>
      <c r="Q75" s="107">
        <f t="shared" si="4"/>
        <v>194.17999999999998</v>
      </c>
      <c r="R75" s="106">
        <v>0.75</v>
      </c>
      <c r="S75" s="106">
        <f t="shared" si="5"/>
        <v>41.61</v>
      </c>
      <c r="T75" s="106">
        <v>4</v>
      </c>
    </row>
    <row r="76" spans="1:20" ht="12.75" customHeight="1">
      <c r="A76" s="101">
        <v>72</v>
      </c>
      <c r="B76" s="101" t="s">
        <v>169</v>
      </c>
      <c r="C76" s="101" t="s">
        <v>679</v>
      </c>
      <c r="D76" s="102" t="s">
        <v>833</v>
      </c>
      <c r="E76" s="101" t="s">
        <v>185</v>
      </c>
      <c r="F76" s="101" t="s">
        <v>186</v>
      </c>
      <c r="G76" s="103" t="s">
        <v>24</v>
      </c>
      <c r="H76" s="103" t="s">
        <v>25</v>
      </c>
      <c r="I76" s="103" t="s">
        <v>72</v>
      </c>
      <c r="J76" s="103" t="s">
        <v>27</v>
      </c>
      <c r="K76" s="104">
        <v>12.6</v>
      </c>
      <c r="L76" s="105">
        <v>33604</v>
      </c>
      <c r="M76" s="105">
        <v>36161</v>
      </c>
      <c r="N76" s="105"/>
      <c r="O76" s="101" t="s">
        <v>28</v>
      </c>
      <c r="P76" s="106">
        <v>8</v>
      </c>
      <c r="Q76" s="107">
        <f t="shared" si="4"/>
        <v>100.8</v>
      </c>
      <c r="R76" s="106">
        <v>0.75</v>
      </c>
      <c r="S76" s="106">
        <f t="shared" si="5"/>
        <v>18.899999999999999</v>
      </c>
      <c r="T76" s="106">
        <v>4</v>
      </c>
    </row>
    <row r="77" spans="1:20" ht="12.75" customHeight="1">
      <c r="A77" s="101">
        <v>73</v>
      </c>
      <c r="B77" s="101" t="s">
        <v>169</v>
      </c>
      <c r="C77" s="101" t="s">
        <v>187</v>
      </c>
      <c r="D77" s="102" t="s">
        <v>834</v>
      </c>
      <c r="E77" s="101" t="s">
        <v>43</v>
      </c>
      <c r="F77" s="101" t="s">
        <v>172</v>
      </c>
      <c r="G77" s="103" t="s">
        <v>24</v>
      </c>
      <c r="H77" s="103" t="s">
        <v>25</v>
      </c>
      <c r="I77" s="103" t="s">
        <v>45</v>
      </c>
      <c r="J77" s="103" t="s">
        <v>27</v>
      </c>
      <c r="K77" s="104">
        <v>125.88</v>
      </c>
      <c r="L77" s="105">
        <v>34335</v>
      </c>
      <c r="M77" s="105"/>
      <c r="N77" s="105"/>
      <c r="O77" s="101" t="s">
        <v>28</v>
      </c>
      <c r="P77" s="106">
        <v>8</v>
      </c>
      <c r="Q77" s="107">
        <f t="shared" si="4"/>
        <v>1007.04</v>
      </c>
      <c r="R77" s="106">
        <v>1</v>
      </c>
      <c r="S77" s="106">
        <f t="shared" si="5"/>
        <v>251.76</v>
      </c>
      <c r="T77" s="106">
        <v>4</v>
      </c>
    </row>
    <row r="78" spans="1:20" ht="12.75" customHeight="1">
      <c r="A78" s="101">
        <v>74</v>
      </c>
      <c r="B78" s="101" t="s">
        <v>169</v>
      </c>
      <c r="C78" s="101" t="s">
        <v>187</v>
      </c>
      <c r="D78" s="102" t="s">
        <v>835</v>
      </c>
      <c r="E78" s="101" t="s">
        <v>171</v>
      </c>
      <c r="F78" s="101" t="s">
        <v>188</v>
      </c>
      <c r="G78" s="103" t="s">
        <v>24</v>
      </c>
      <c r="H78" s="103" t="s">
        <v>25</v>
      </c>
      <c r="I78" s="103" t="s">
        <v>45</v>
      </c>
      <c r="J78" s="103" t="s">
        <v>27</v>
      </c>
      <c r="K78" s="104">
        <v>95.9</v>
      </c>
      <c r="L78" s="105">
        <v>34700</v>
      </c>
      <c r="M78" s="105"/>
      <c r="N78" s="105"/>
      <c r="O78" s="101" t="s">
        <v>28</v>
      </c>
      <c r="P78" s="106">
        <v>8</v>
      </c>
      <c r="Q78" s="107">
        <f t="shared" si="4"/>
        <v>767.2</v>
      </c>
      <c r="R78" s="106">
        <v>1</v>
      </c>
      <c r="S78" s="106">
        <f t="shared" si="5"/>
        <v>191.8</v>
      </c>
      <c r="T78" s="106">
        <v>4</v>
      </c>
    </row>
    <row r="79" spans="1:20" ht="25.5" customHeight="1">
      <c r="A79" s="101">
        <v>75</v>
      </c>
      <c r="B79" s="101" t="s">
        <v>169</v>
      </c>
      <c r="C79" s="101" t="s">
        <v>189</v>
      </c>
      <c r="D79" s="102"/>
      <c r="E79" s="101"/>
      <c r="F79" s="101"/>
      <c r="G79" s="103" t="s">
        <v>24</v>
      </c>
      <c r="H79" s="103" t="s">
        <v>25</v>
      </c>
      <c r="I79" s="103" t="s">
        <v>45</v>
      </c>
      <c r="J79" s="103" t="s">
        <v>27</v>
      </c>
      <c r="K79" s="104">
        <v>41.2</v>
      </c>
      <c r="L79" s="108" t="s">
        <v>190</v>
      </c>
      <c r="M79" s="105"/>
      <c r="N79" s="105"/>
      <c r="O79" s="101" t="s">
        <v>28</v>
      </c>
      <c r="P79" s="106">
        <v>8</v>
      </c>
      <c r="Q79" s="107">
        <f t="shared" si="4"/>
        <v>329.6</v>
      </c>
      <c r="R79" s="106">
        <v>1</v>
      </c>
      <c r="S79" s="106">
        <f t="shared" si="5"/>
        <v>82.4</v>
      </c>
      <c r="T79" s="106">
        <v>5</v>
      </c>
    </row>
    <row r="80" spans="1:20" ht="12.75" customHeight="1">
      <c r="A80" s="117">
        <v>76</v>
      </c>
      <c r="B80" s="117" t="s">
        <v>191</v>
      </c>
      <c r="C80" s="117" t="s">
        <v>192</v>
      </c>
      <c r="D80" s="118" t="s">
        <v>836</v>
      </c>
      <c r="E80" s="117" t="s">
        <v>193</v>
      </c>
      <c r="F80" s="117" t="s">
        <v>60</v>
      </c>
      <c r="G80" s="119" t="s">
        <v>24</v>
      </c>
      <c r="H80" s="119" t="s">
        <v>51</v>
      </c>
      <c r="I80" s="119" t="s">
        <v>26</v>
      </c>
      <c r="J80" s="119" t="s">
        <v>194</v>
      </c>
      <c r="K80" s="120">
        <v>4.4000000000000004</v>
      </c>
      <c r="L80" s="121">
        <v>30317</v>
      </c>
      <c r="M80" s="121"/>
      <c r="N80" s="121"/>
      <c r="O80" s="117" t="s">
        <v>28</v>
      </c>
      <c r="P80" s="122">
        <v>11.6</v>
      </c>
      <c r="Q80" s="123">
        <f t="shared" si="4"/>
        <v>51.04</v>
      </c>
      <c r="R80" s="122">
        <v>1</v>
      </c>
      <c r="S80" s="122">
        <f t="shared" si="5"/>
        <v>8.8000000000000007</v>
      </c>
      <c r="T80" s="122">
        <v>4</v>
      </c>
    </row>
    <row r="81" spans="1:20" ht="12.75" customHeight="1">
      <c r="A81" s="117">
        <v>77</v>
      </c>
      <c r="B81" s="117" t="s">
        <v>191</v>
      </c>
      <c r="C81" s="117" t="s">
        <v>192</v>
      </c>
      <c r="D81" s="118" t="s">
        <v>837</v>
      </c>
      <c r="E81" s="117" t="s">
        <v>193</v>
      </c>
      <c r="F81" s="117" t="s">
        <v>195</v>
      </c>
      <c r="G81" s="119" t="s">
        <v>24</v>
      </c>
      <c r="H81" s="119" t="s">
        <v>25</v>
      </c>
      <c r="I81" s="119" t="s">
        <v>72</v>
      </c>
      <c r="J81" s="119" t="s">
        <v>27</v>
      </c>
      <c r="K81" s="120">
        <v>41.2</v>
      </c>
      <c r="L81" s="121">
        <v>35431</v>
      </c>
      <c r="M81" s="121"/>
      <c r="N81" s="121"/>
      <c r="O81" s="117" t="s">
        <v>28</v>
      </c>
      <c r="P81" s="122">
        <v>8</v>
      </c>
      <c r="Q81" s="123">
        <f t="shared" si="4"/>
        <v>329.6</v>
      </c>
      <c r="R81" s="122">
        <v>1</v>
      </c>
      <c r="S81" s="122">
        <f t="shared" si="5"/>
        <v>82.4</v>
      </c>
      <c r="T81" s="122">
        <v>4</v>
      </c>
    </row>
    <row r="82" spans="1:20" ht="12.75" customHeight="1">
      <c r="A82" s="117">
        <v>78</v>
      </c>
      <c r="B82" s="117" t="s">
        <v>191</v>
      </c>
      <c r="C82" s="117" t="s">
        <v>192</v>
      </c>
      <c r="D82" s="118" t="s">
        <v>838</v>
      </c>
      <c r="E82" s="117" t="s">
        <v>196</v>
      </c>
      <c r="F82" s="117" t="s">
        <v>195</v>
      </c>
      <c r="G82" s="119" t="s">
        <v>24</v>
      </c>
      <c r="H82" s="119" t="s">
        <v>121</v>
      </c>
      <c r="I82" s="119" t="s">
        <v>72</v>
      </c>
      <c r="J82" s="119" t="s">
        <v>34</v>
      </c>
      <c r="K82" s="120">
        <v>7</v>
      </c>
      <c r="L82" s="121">
        <v>32874</v>
      </c>
      <c r="M82" s="121"/>
      <c r="N82" s="121"/>
      <c r="O82" s="117" t="s">
        <v>41</v>
      </c>
      <c r="P82" s="122">
        <v>7</v>
      </c>
      <c r="Q82" s="123">
        <f t="shared" si="4"/>
        <v>49</v>
      </c>
      <c r="R82" s="122"/>
      <c r="S82" s="122">
        <f t="shared" si="5"/>
        <v>0</v>
      </c>
      <c r="T82" s="122">
        <v>4</v>
      </c>
    </row>
    <row r="83" spans="1:20" ht="12.75" customHeight="1">
      <c r="A83" s="117">
        <v>79</v>
      </c>
      <c r="B83" s="117" t="s">
        <v>191</v>
      </c>
      <c r="C83" s="117" t="s">
        <v>680</v>
      </c>
      <c r="D83" s="118" t="s">
        <v>839</v>
      </c>
      <c r="E83" s="117" t="s">
        <v>197</v>
      </c>
      <c r="F83" s="117" t="s">
        <v>198</v>
      </c>
      <c r="G83" s="119" t="s">
        <v>24</v>
      </c>
      <c r="H83" s="119" t="s">
        <v>25</v>
      </c>
      <c r="I83" s="119" t="s">
        <v>72</v>
      </c>
      <c r="J83" s="119" t="s">
        <v>27</v>
      </c>
      <c r="K83" s="120">
        <v>29.15</v>
      </c>
      <c r="L83" s="121">
        <v>35065</v>
      </c>
      <c r="M83" s="121"/>
      <c r="N83" s="121"/>
      <c r="O83" s="117" t="s">
        <v>28</v>
      </c>
      <c r="P83" s="122">
        <v>8</v>
      </c>
      <c r="Q83" s="123">
        <f t="shared" si="4"/>
        <v>233.2</v>
      </c>
      <c r="R83" s="122">
        <v>1</v>
      </c>
      <c r="S83" s="122">
        <f t="shared" si="5"/>
        <v>58.3</v>
      </c>
      <c r="T83" s="122">
        <v>4</v>
      </c>
    </row>
    <row r="84" spans="1:20" ht="12.75" customHeight="1">
      <c r="A84" s="117">
        <v>80</v>
      </c>
      <c r="B84" s="117" t="s">
        <v>191</v>
      </c>
      <c r="C84" s="117" t="s">
        <v>680</v>
      </c>
      <c r="D84" s="118" t="s">
        <v>840</v>
      </c>
      <c r="E84" s="117" t="s">
        <v>199</v>
      </c>
      <c r="F84" s="117" t="s">
        <v>200</v>
      </c>
      <c r="G84" s="119" t="s">
        <v>24</v>
      </c>
      <c r="H84" s="119" t="s">
        <v>25</v>
      </c>
      <c r="I84" s="124" t="s">
        <v>45</v>
      </c>
      <c r="J84" s="119" t="s">
        <v>201</v>
      </c>
      <c r="K84" s="120">
        <v>42.2</v>
      </c>
      <c r="L84" s="121">
        <v>35796</v>
      </c>
      <c r="M84" s="121"/>
      <c r="N84" s="121"/>
      <c r="O84" s="117" t="s">
        <v>28</v>
      </c>
      <c r="P84" s="122">
        <v>8</v>
      </c>
      <c r="Q84" s="123">
        <f t="shared" si="4"/>
        <v>337.6</v>
      </c>
      <c r="R84" s="122">
        <v>1</v>
      </c>
      <c r="S84" s="122">
        <f t="shared" si="5"/>
        <v>84.4</v>
      </c>
      <c r="T84" s="122">
        <v>4</v>
      </c>
    </row>
    <row r="85" spans="1:20" ht="12.75" customHeight="1">
      <c r="A85" s="117">
        <v>81</v>
      </c>
      <c r="B85" s="117" t="s">
        <v>191</v>
      </c>
      <c r="C85" s="117" t="s">
        <v>202</v>
      </c>
      <c r="D85" s="118" t="s">
        <v>841</v>
      </c>
      <c r="E85" s="117" t="s">
        <v>203</v>
      </c>
      <c r="F85" s="117" t="s">
        <v>204</v>
      </c>
      <c r="G85" s="119" t="s">
        <v>24</v>
      </c>
      <c r="H85" s="119" t="s">
        <v>25</v>
      </c>
      <c r="I85" s="119" t="s">
        <v>72</v>
      </c>
      <c r="J85" s="119" t="s">
        <v>27</v>
      </c>
      <c r="K85" s="120">
        <v>41.2</v>
      </c>
      <c r="L85" s="121">
        <v>35431</v>
      </c>
      <c r="M85" s="121"/>
      <c r="N85" s="121"/>
      <c r="O85" s="117" t="s">
        <v>28</v>
      </c>
      <c r="P85" s="122">
        <v>8</v>
      </c>
      <c r="Q85" s="123">
        <f t="shared" si="4"/>
        <v>329.6</v>
      </c>
      <c r="R85" s="122">
        <v>1</v>
      </c>
      <c r="S85" s="122">
        <f t="shared" si="5"/>
        <v>82.4</v>
      </c>
      <c r="T85" s="122">
        <v>4</v>
      </c>
    </row>
    <row r="86" spans="1:20" ht="12.75" customHeight="1">
      <c r="A86" s="117">
        <v>82</v>
      </c>
      <c r="B86" s="117" t="s">
        <v>191</v>
      </c>
      <c r="C86" s="117" t="s">
        <v>205</v>
      </c>
      <c r="D86" s="118" t="s">
        <v>842</v>
      </c>
      <c r="E86" s="117" t="s">
        <v>206</v>
      </c>
      <c r="F86" s="117" t="s">
        <v>195</v>
      </c>
      <c r="G86" s="119" t="s">
        <v>24</v>
      </c>
      <c r="H86" s="119" t="s">
        <v>25</v>
      </c>
      <c r="I86" s="119" t="s">
        <v>45</v>
      </c>
      <c r="J86" s="119" t="s">
        <v>27</v>
      </c>
      <c r="K86" s="120">
        <v>42.2</v>
      </c>
      <c r="L86" s="121">
        <v>36526</v>
      </c>
      <c r="M86" s="121"/>
      <c r="N86" s="121"/>
      <c r="O86" s="117" t="s">
        <v>48</v>
      </c>
      <c r="P86" s="122">
        <v>8</v>
      </c>
      <c r="Q86" s="123">
        <f t="shared" si="4"/>
        <v>337.6</v>
      </c>
      <c r="R86" s="122">
        <v>1</v>
      </c>
      <c r="S86" s="122">
        <f t="shared" si="5"/>
        <v>84.4</v>
      </c>
      <c r="T86" s="122">
        <v>4</v>
      </c>
    </row>
    <row r="87" spans="1:20" ht="12.75" customHeight="1">
      <c r="A87" s="117">
        <v>83</v>
      </c>
      <c r="B87" s="117" t="s">
        <v>191</v>
      </c>
      <c r="C87" s="117" t="s">
        <v>205</v>
      </c>
      <c r="D87" s="118" t="s">
        <v>843</v>
      </c>
      <c r="E87" s="117" t="s">
        <v>43</v>
      </c>
      <c r="F87" s="117" t="s">
        <v>207</v>
      </c>
      <c r="G87" s="119" t="s">
        <v>24</v>
      </c>
      <c r="H87" s="119" t="s">
        <v>121</v>
      </c>
      <c r="I87" s="119" t="s">
        <v>72</v>
      </c>
      <c r="J87" s="119" t="s">
        <v>34</v>
      </c>
      <c r="K87" s="120">
        <v>27.6</v>
      </c>
      <c r="L87" s="121">
        <v>32143</v>
      </c>
      <c r="M87" s="121">
        <v>39083</v>
      </c>
      <c r="N87" s="121"/>
      <c r="O87" s="117" t="s">
        <v>48</v>
      </c>
      <c r="P87" s="122">
        <v>7</v>
      </c>
      <c r="Q87" s="123">
        <f t="shared" si="4"/>
        <v>193.20000000000002</v>
      </c>
      <c r="R87" s="122">
        <v>1</v>
      </c>
      <c r="S87" s="122">
        <f t="shared" si="5"/>
        <v>55.2</v>
      </c>
      <c r="T87" s="122">
        <v>4</v>
      </c>
    </row>
    <row r="88" spans="1:20" ht="12.75" customHeight="1">
      <c r="A88" s="117">
        <v>84</v>
      </c>
      <c r="B88" s="117" t="s">
        <v>191</v>
      </c>
      <c r="C88" s="117" t="s">
        <v>681</v>
      </c>
      <c r="D88" s="118" t="s">
        <v>844</v>
      </c>
      <c r="E88" s="117" t="s">
        <v>208</v>
      </c>
      <c r="F88" s="117" t="s">
        <v>209</v>
      </c>
      <c r="G88" s="119" t="s">
        <v>24</v>
      </c>
      <c r="H88" s="119" t="s">
        <v>25</v>
      </c>
      <c r="I88" s="119" t="s">
        <v>72</v>
      </c>
      <c r="J88" s="119" t="s">
        <v>27</v>
      </c>
      <c r="K88" s="120">
        <v>41.2</v>
      </c>
      <c r="L88" s="121">
        <v>34700</v>
      </c>
      <c r="M88" s="121"/>
      <c r="N88" s="121"/>
      <c r="O88" s="117" t="s">
        <v>28</v>
      </c>
      <c r="P88" s="122">
        <v>8</v>
      </c>
      <c r="Q88" s="123">
        <f t="shared" si="4"/>
        <v>329.6</v>
      </c>
      <c r="R88" s="122">
        <v>1</v>
      </c>
      <c r="S88" s="122">
        <f t="shared" si="5"/>
        <v>82.4</v>
      </c>
      <c r="T88" s="122">
        <v>4</v>
      </c>
    </row>
    <row r="89" spans="1:20" ht="12.75" customHeight="1">
      <c r="A89" s="117">
        <v>85</v>
      </c>
      <c r="B89" s="117" t="s">
        <v>191</v>
      </c>
      <c r="C89" s="117" t="s">
        <v>681</v>
      </c>
      <c r="D89" s="118" t="s">
        <v>845</v>
      </c>
      <c r="E89" s="117" t="s">
        <v>210</v>
      </c>
      <c r="F89" s="117" t="s">
        <v>211</v>
      </c>
      <c r="G89" s="119" t="s">
        <v>24</v>
      </c>
      <c r="H89" s="119" t="s">
        <v>25</v>
      </c>
      <c r="I89" s="119" t="s">
        <v>26</v>
      </c>
      <c r="J89" s="119" t="s">
        <v>27</v>
      </c>
      <c r="K89" s="120">
        <v>17.100000000000001</v>
      </c>
      <c r="L89" s="121">
        <v>35431</v>
      </c>
      <c r="M89" s="121"/>
      <c r="N89" s="121"/>
      <c r="O89" s="117" t="s">
        <v>48</v>
      </c>
      <c r="P89" s="122">
        <v>8</v>
      </c>
      <c r="Q89" s="123">
        <f t="shared" si="4"/>
        <v>136.80000000000001</v>
      </c>
      <c r="R89" s="122">
        <v>1</v>
      </c>
      <c r="S89" s="122">
        <f t="shared" si="5"/>
        <v>34.200000000000003</v>
      </c>
      <c r="T89" s="122">
        <v>4</v>
      </c>
    </row>
    <row r="90" spans="1:20" s="70" customFormat="1" ht="12.75" customHeight="1">
      <c r="A90" s="117">
        <v>86</v>
      </c>
      <c r="B90" s="117" t="s">
        <v>191</v>
      </c>
      <c r="C90" s="117" t="s">
        <v>212</v>
      </c>
      <c r="D90" s="118" t="s">
        <v>1075</v>
      </c>
      <c r="E90" s="117" t="s">
        <v>213</v>
      </c>
      <c r="F90" s="117" t="s">
        <v>207</v>
      </c>
      <c r="G90" s="119" t="s">
        <v>24</v>
      </c>
      <c r="H90" s="119" t="s">
        <v>25</v>
      </c>
      <c r="I90" s="119" t="s">
        <v>45</v>
      </c>
      <c r="J90" s="119" t="s">
        <v>55</v>
      </c>
      <c r="K90" s="120">
        <v>60.1</v>
      </c>
      <c r="L90" s="121">
        <v>32143</v>
      </c>
      <c r="M90" s="121">
        <v>36161</v>
      </c>
      <c r="N90" s="121"/>
      <c r="O90" s="117" t="s">
        <v>48</v>
      </c>
      <c r="P90" s="122">
        <v>10.3</v>
      </c>
      <c r="Q90" s="123">
        <f t="shared" si="4"/>
        <v>619.03000000000009</v>
      </c>
      <c r="R90" s="122">
        <v>1</v>
      </c>
      <c r="S90" s="122">
        <f t="shared" si="5"/>
        <v>120.2</v>
      </c>
      <c r="T90" s="122">
        <v>3</v>
      </c>
    </row>
    <row r="91" spans="1:20" ht="38.25" customHeight="1">
      <c r="A91" s="117">
        <v>87</v>
      </c>
      <c r="B91" s="117" t="s">
        <v>191</v>
      </c>
      <c r="C91" s="117" t="s">
        <v>661</v>
      </c>
      <c r="D91" s="118" t="s">
        <v>846</v>
      </c>
      <c r="E91" s="117" t="s">
        <v>214</v>
      </c>
      <c r="F91" s="117" t="s">
        <v>215</v>
      </c>
      <c r="G91" s="119" t="s">
        <v>63</v>
      </c>
      <c r="H91" s="119" t="s">
        <v>25</v>
      </c>
      <c r="I91" s="119" t="s">
        <v>72</v>
      </c>
      <c r="J91" s="119" t="s">
        <v>27</v>
      </c>
      <c r="K91" s="120">
        <v>36</v>
      </c>
      <c r="L91" s="121">
        <v>32874</v>
      </c>
      <c r="M91" s="121"/>
      <c r="N91" s="121"/>
      <c r="O91" s="117" t="s">
        <v>41</v>
      </c>
      <c r="P91" s="122">
        <v>8</v>
      </c>
      <c r="Q91" s="123">
        <f t="shared" si="4"/>
        <v>288</v>
      </c>
      <c r="R91" s="122">
        <v>1</v>
      </c>
      <c r="S91" s="122">
        <f t="shared" si="5"/>
        <v>72</v>
      </c>
      <c r="T91" s="122">
        <v>4</v>
      </c>
    </row>
    <row r="92" spans="1:20" ht="12" customHeight="1">
      <c r="A92" s="117">
        <v>88</v>
      </c>
      <c r="B92" s="117" t="s">
        <v>191</v>
      </c>
      <c r="C92" s="117" t="s">
        <v>682</v>
      </c>
      <c r="D92" s="118" t="s">
        <v>847</v>
      </c>
      <c r="E92" s="117" t="s">
        <v>216</v>
      </c>
      <c r="F92" s="117" t="s">
        <v>209</v>
      </c>
      <c r="G92" s="119" t="s">
        <v>63</v>
      </c>
      <c r="H92" s="119" t="s">
        <v>25</v>
      </c>
      <c r="I92" s="119" t="s">
        <v>72</v>
      </c>
      <c r="J92" s="119" t="s">
        <v>27</v>
      </c>
      <c r="K92" s="120">
        <v>33.200000000000003</v>
      </c>
      <c r="L92" s="121">
        <v>32874</v>
      </c>
      <c r="M92" s="121">
        <v>37257</v>
      </c>
      <c r="N92" s="121"/>
      <c r="O92" s="117" t="s">
        <v>48</v>
      </c>
      <c r="P92" s="122">
        <v>8</v>
      </c>
      <c r="Q92" s="123">
        <f t="shared" si="4"/>
        <v>265.60000000000002</v>
      </c>
      <c r="R92" s="122">
        <v>1</v>
      </c>
      <c r="S92" s="122">
        <f t="shared" si="5"/>
        <v>66.400000000000006</v>
      </c>
      <c r="T92" s="122">
        <v>4</v>
      </c>
    </row>
    <row r="93" spans="1:20" ht="12" customHeight="1">
      <c r="A93" s="117">
        <v>89</v>
      </c>
      <c r="B93" s="117" t="s">
        <v>191</v>
      </c>
      <c r="C93" s="117" t="s">
        <v>683</v>
      </c>
      <c r="D93" s="118" t="s">
        <v>848</v>
      </c>
      <c r="E93" s="117" t="s">
        <v>217</v>
      </c>
      <c r="F93" s="117" t="s">
        <v>218</v>
      </c>
      <c r="G93" s="119" t="s">
        <v>63</v>
      </c>
      <c r="H93" s="119" t="s">
        <v>25</v>
      </c>
      <c r="I93" s="119" t="s">
        <v>45</v>
      </c>
      <c r="J93" s="119" t="s">
        <v>178</v>
      </c>
      <c r="K93" s="120">
        <v>24.1</v>
      </c>
      <c r="L93" s="121">
        <v>36526</v>
      </c>
      <c r="M93" s="121"/>
      <c r="N93" s="121"/>
      <c r="O93" s="117" t="s">
        <v>28</v>
      </c>
      <c r="P93" s="122">
        <v>8.4600000000000009</v>
      </c>
      <c r="Q93" s="123">
        <f t="shared" si="4"/>
        <v>203.88600000000002</v>
      </c>
      <c r="R93" s="122">
        <v>1</v>
      </c>
      <c r="S93" s="122">
        <f t="shared" si="5"/>
        <v>48.2</v>
      </c>
      <c r="T93" s="122">
        <v>4</v>
      </c>
    </row>
    <row r="94" spans="1:20" ht="12" customHeight="1">
      <c r="A94" s="117">
        <v>90</v>
      </c>
      <c r="B94" s="117" t="s">
        <v>191</v>
      </c>
      <c r="C94" s="117" t="s">
        <v>684</v>
      </c>
      <c r="D94" s="118"/>
      <c r="E94" s="117"/>
      <c r="F94" s="117" t="s">
        <v>215</v>
      </c>
      <c r="G94" s="119" t="s">
        <v>24</v>
      </c>
      <c r="H94" s="119" t="s">
        <v>25</v>
      </c>
      <c r="I94" s="119" t="s">
        <v>45</v>
      </c>
      <c r="J94" s="119" t="s">
        <v>107</v>
      </c>
      <c r="K94" s="120">
        <v>48.2</v>
      </c>
      <c r="L94" s="121">
        <v>36526</v>
      </c>
      <c r="M94" s="121"/>
      <c r="N94" s="121"/>
      <c r="O94" s="117" t="s">
        <v>48</v>
      </c>
      <c r="P94" s="122">
        <v>8.56</v>
      </c>
      <c r="Q94" s="123">
        <f t="shared" si="4"/>
        <v>412.59200000000004</v>
      </c>
      <c r="R94" s="122">
        <v>1</v>
      </c>
      <c r="S94" s="122">
        <f t="shared" si="5"/>
        <v>96.4</v>
      </c>
      <c r="T94" s="122">
        <v>4</v>
      </c>
    </row>
    <row r="95" spans="1:20" ht="12" customHeight="1">
      <c r="A95" s="117">
        <v>91</v>
      </c>
      <c r="B95" s="117" t="s">
        <v>191</v>
      </c>
      <c r="C95" s="117" t="s">
        <v>685</v>
      </c>
      <c r="D95" s="118" t="s">
        <v>774</v>
      </c>
      <c r="E95" s="117"/>
      <c r="F95" s="117" t="s">
        <v>200</v>
      </c>
      <c r="G95" s="119" t="s">
        <v>63</v>
      </c>
      <c r="H95" s="119" t="s">
        <v>25</v>
      </c>
      <c r="I95" s="119" t="s">
        <v>45</v>
      </c>
      <c r="J95" s="119" t="s">
        <v>219</v>
      </c>
      <c r="K95" s="120">
        <v>42.2</v>
      </c>
      <c r="L95" s="125"/>
      <c r="M95" s="125" t="s">
        <v>47</v>
      </c>
      <c r="N95" s="121"/>
      <c r="O95" s="117" t="s">
        <v>48</v>
      </c>
      <c r="P95" s="122">
        <v>8.6999999999999993</v>
      </c>
      <c r="Q95" s="123">
        <f t="shared" si="4"/>
        <v>367.14</v>
      </c>
      <c r="R95" s="122">
        <v>1</v>
      </c>
      <c r="S95" s="122">
        <f t="shared" si="5"/>
        <v>84.4</v>
      </c>
      <c r="T95" s="122">
        <v>4</v>
      </c>
    </row>
    <row r="96" spans="1:20" ht="14.25" customHeight="1">
      <c r="A96" s="117">
        <v>92</v>
      </c>
      <c r="B96" s="117" t="s">
        <v>191</v>
      </c>
      <c r="C96" s="117" t="s">
        <v>685</v>
      </c>
      <c r="D96" s="118" t="s">
        <v>849</v>
      </c>
      <c r="E96" s="117" t="s">
        <v>220</v>
      </c>
      <c r="F96" s="117" t="s">
        <v>221</v>
      </c>
      <c r="G96" s="119" t="s">
        <v>63</v>
      </c>
      <c r="H96" s="119" t="s">
        <v>25</v>
      </c>
      <c r="I96" s="119" t="s">
        <v>72</v>
      </c>
      <c r="J96" s="119" t="s">
        <v>34</v>
      </c>
      <c r="K96" s="120">
        <v>33</v>
      </c>
      <c r="L96" s="121">
        <v>35065</v>
      </c>
      <c r="M96" s="121"/>
      <c r="N96" s="121"/>
      <c r="O96" s="117" t="s">
        <v>28</v>
      </c>
      <c r="P96" s="122">
        <v>7</v>
      </c>
      <c r="Q96" s="123">
        <f t="shared" si="4"/>
        <v>231</v>
      </c>
      <c r="R96" s="122">
        <v>1</v>
      </c>
      <c r="S96" s="122">
        <f t="shared" si="5"/>
        <v>66</v>
      </c>
      <c r="T96" s="122">
        <v>5</v>
      </c>
    </row>
    <row r="97" spans="1:21" ht="14.25" customHeight="1">
      <c r="A97" s="117">
        <v>93</v>
      </c>
      <c r="B97" s="117" t="s">
        <v>191</v>
      </c>
      <c r="C97" s="117" t="s">
        <v>29</v>
      </c>
      <c r="D97" s="118" t="s">
        <v>850</v>
      </c>
      <c r="E97" s="117" t="s">
        <v>208</v>
      </c>
      <c r="F97" s="117" t="s">
        <v>200</v>
      </c>
      <c r="G97" s="119" t="s">
        <v>24</v>
      </c>
      <c r="H97" s="119" t="s">
        <v>25</v>
      </c>
      <c r="I97" s="119" t="s">
        <v>45</v>
      </c>
      <c r="J97" s="119" t="s">
        <v>55</v>
      </c>
      <c r="K97" s="120">
        <v>42.1</v>
      </c>
      <c r="L97" s="125" t="s">
        <v>222</v>
      </c>
      <c r="M97" s="121"/>
      <c r="N97" s="121"/>
      <c r="O97" s="117" t="s">
        <v>48</v>
      </c>
      <c r="P97" s="122">
        <v>10</v>
      </c>
      <c r="Q97" s="123">
        <f t="shared" si="4"/>
        <v>421</v>
      </c>
      <c r="R97" s="122">
        <v>1</v>
      </c>
      <c r="S97" s="122">
        <f t="shared" si="5"/>
        <v>84.2</v>
      </c>
      <c r="T97" s="122">
        <v>4</v>
      </c>
    </row>
    <row r="98" spans="1:21" ht="12.75" customHeight="1">
      <c r="A98" s="101">
        <v>94</v>
      </c>
      <c r="B98" s="101" t="s">
        <v>223</v>
      </c>
      <c r="C98" s="101" t="s">
        <v>86</v>
      </c>
      <c r="D98" s="102" t="s">
        <v>851</v>
      </c>
      <c r="E98" s="101" t="s">
        <v>224</v>
      </c>
      <c r="F98" s="101" t="s">
        <v>225</v>
      </c>
      <c r="G98" s="103" t="s">
        <v>24</v>
      </c>
      <c r="H98" s="103" t="s">
        <v>25</v>
      </c>
      <c r="I98" s="103" t="s">
        <v>763</v>
      </c>
      <c r="J98" s="103" t="s">
        <v>761</v>
      </c>
      <c r="K98" s="104">
        <v>60.25</v>
      </c>
      <c r="L98" s="127">
        <v>39814</v>
      </c>
      <c r="M98" s="127"/>
      <c r="N98" s="127"/>
      <c r="O98" s="126" t="s">
        <v>48</v>
      </c>
      <c r="P98" s="128">
        <v>10</v>
      </c>
      <c r="Q98" s="129">
        <f>P98*K98</f>
        <v>602.5</v>
      </c>
      <c r="R98" s="128">
        <v>1</v>
      </c>
      <c r="S98" s="128">
        <f>R98*K98*2</f>
        <v>120.5</v>
      </c>
      <c r="T98" s="106">
        <v>2</v>
      </c>
      <c r="U98" s="128"/>
    </row>
    <row r="99" spans="1:21" ht="12.75" customHeight="1">
      <c r="A99" s="101"/>
      <c r="B99" s="101" t="s">
        <v>223</v>
      </c>
      <c r="C99" s="101" t="s">
        <v>86</v>
      </c>
      <c r="D99" s="102" t="s">
        <v>852</v>
      </c>
      <c r="E99" s="101"/>
      <c r="F99" s="101" t="s">
        <v>314</v>
      </c>
      <c r="G99" s="103" t="s">
        <v>24</v>
      </c>
      <c r="H99" s="103" t="s">
        <v>25</v>
      </c>
      <c r="I99" s="103" t="s">
        <v>763</v>
      </c>
      <c r="J99" s="103" t="s">
        <v>141</v>
      </c>
      <c r="K99" s="104">
        <v>12.1</v>
      </c>
      <c r="L99" s="32">
        <v>39814</v>
      </c>
      <c r="M99" s="30"/>
      <c r="N99" s="30"/>
      <c r="O99" s="20" t="s">
        <v>48</v>
      </c>
      <c r="Q99" s="31"/>
      <c r="T99" s="106">
        <v>2</v>
      </c>
    </row>
    <row r="100" spans="1:21" ht="12.75" customHeight="1">
      <c r="A100" s="101"/>
      <c r="B100" s="101" t="s">
        <v>223</v>
      </c>
      <c r="C100" s="101" t="s">
        <v>86</v>
      </c>
      <c r="D100" s="102" t="s">
        <v>762</v>
      </c>
      <c r="E100" s="101"/>
      <c r="F100" s="101" t="s">
        <v>314</v>
      </c>
      <c r="G100" s="103" t="s">
        <v>24</v>
      </c>
      <c r="H100" s="103" t="s">
        <v>25</v>
      </c>
      <c r="I100" s="103" t="s">
        <v>763</v>
      </c>
      <c r="J100" s="103" t="s">
        <v>141</v>
      </c>
      <c r="K100" s="104">
        <v>12.1</v>
      </c>
      <c r="L100" s="30">
        <v>39814</v>
      </c>
      <c r="M100" s="30"/>
      <c r="N100" s="30"/>
      <c r="O100" s="20" t="s">
        <v>48</v>
      </c>
      <c r="P100" s="4">
        <v>10</v>
      </c>
      <c r="Q100" s="31">
        <f t="shared" si="4"/>
        <v>121</v>
      </c>
      <c r="R100" s="4">
        <v>1</v>
      </c>
      <c r="S100" s="4">
        <f t="shared" si="5"/>
        <v>24.2</v>
      </c>
      <c r="T100" s="106">
        <v>2</v>
      </c>
    </row>
    <row r="101" spans="1:21" s="70" customFormat="1" ht="12.75" customHeight="1">
      <c r="A101" s="101">
        <v>95</v>
      </c>
      <c r="B101" s="101" t="s">
        <v>223</v>
      </c>
      <c r="C101" s="101" t="s">
        <v>226</v>
      </c>
      <c r="D101" s="102" t="s">
        <v>1073</v>
      </c>
      <c r="E101" s="101" t="s">
        <v>227</v>
      </c>
      <c r="F101" s="101" t="s">
        <v>228</v>
      </c>
      <c r="G101" s="103" t="s">
        <v>24</v>
      </c>
      <c r="H101" s="103" t="s">
        <v>25</v>
      </c>
      <c r="I101" s="103" t="s">
        <v>45</v>
      </c>
      <c r="J101" s="103" t="s">
        <v>229</v>
      </c>
      <c r="K101" s="104">
        <v>39.799999999999997</v>
      </c>
      <c r="L101" s="53">
        <v>32874</v>
      </c>
      <c r="M101" s="53"/>
      <c r="N101" s="53"/>
      <c r="O101" s="52" t="s">
        <v>28</v>
      </c>
      <c r="P101" s="70">
        <v>10.5</v>
      </c>
      <c r="Q101" s="71">
        <f t="shared" si="4"/>
        <v>417.9</v>
      </c>
      <c r="R101" s="70">
        <v>1</v>
      </c>
      <c r="S101" s="70">
        <f t="shared" si="5"/>
        <v>79.599999999999994</v>
      </c>
      <c r="T101" s="106">
        <v>3</v>
      </c>
    </row>
    <row r="102" spans="1:21" ht="12.75" customHeight="1">
      <c r="A102" s="101">
        <v>96</v>
      </c>
      <c r="B102" s="101" t="s">
        <v>223</v>
      </c>
      <c r="C102" s="101" t="s">
        <v>230</v>
      </c>
      <c r="D102" s="102" t="s">
        <v>853</v>
      </c>
      <c r="E102" s="101" t="s">
        <v>231</v>
      </c>
      <c r="F102" s="101" t="s">
        <v>232</v>
      </c>
      <c r="G102" s="103" t="s">
        <v>24</v>
      </c>
      <c r="H102" s="103" t="s">
        <v>25</v>
      </c>
      <c r="I102" s="103" t="s">
        <v>26</v>
      </c>
      <c r="J102" s="103" t="s">
        <v>34</v>
      </c>
      <c r="K102" s="104">
        <v>24.5</v>
      </c>
      <c r="L102" s="30">
        <v>23377</v>
      </c>
      <c r="M102" s="30"/>
      <c r="N102" s="30"/>
      <c r="O102" s="20" t="s">
        <v>41</v>
      </c>
      <c r="P102" s="4">
        <v>7</v>
      </c>
      <c r="Q102" s="31">
        <f t="shared" si="4"/>
        <v>171.5</v>
      </c>
      <c r="R102" s="4">
        <v>1</v>
      </c>
      <c r="S102" s="4">
        <f t="shared" si="5"/>
        <v>49</v>
      </c>
      <c r="T102" s="106">
        <v>3</v>
      </c>
    </row>
    <row r="103" spans="1:21" ht="12.75" customHeight="1">
      <c r="A103" s="101">
        <v>97</v>
      </c>
      <c r="B103" s="101" t="s">
        <v>223</v>
      </c>
      <c r="C103" s="101" t="s">
        <v>230</v>
      </c>
      <c r="D103" s="102" t="s">
        <v>854</v>
      </c>
      <c r="E103" s="101" t="s">
        <v>233</v>
      </c>
      <c r="F103" s="101" t="s">
        <v>234</v>
      </c>
      <c r="G103" s="103" t="s">
        <v>24</v>
      </c>
      <c r="H103" s="103" t="s">
        <v>25</v>
      </c>
      <c r="I103" s="103" t="s">
        <v>26</v>
      </c>
      <c r="J103" s="103" t="s">
        <v>73</v>
      </c>
      <c r="K103" s="104">
        <v>72.56</v>
      </c>
      <c r="L103" s="30">
        <v>23377</v>
      </c>
      <c r="M103" s="30">
        <v>36161</v>
      </c>
      <c r="N103" s="30"/>
      <c r="O103" s="20" t="s">
        <v>28</v>
      </c>
      <c r="P103" s="4">
        <v>9</v>
      </c>
      <c r="Q103" s="31">
        <f t="shared" si="4"/>
        <v>653.04</v>
      </c>
      <c r="R103" s="4">
        <v>0.75</v>
      </c>
      <c r="S103" s="4">
        <f t="shared" si="5"/>
        <v>108.84</v>
      </c>
      <c r="T103" s="106">
        <v>3</v>
      </c>
    </row>
    <row r="104" spans="1:21" ht="12.75" customHeight="1">
      <c r="A104" s="101">
        <v>98</v>
      </c>
      <c r="B104" s="101" t="s">
        <v>223</v>
      </c>
      <c r="C104" s="101" t="s">
        <v>230</v>
      </c>
      <c r="D104" s="102" t="s">
        <v>855</v>
      </c>
      <c r="E104" s="101" t="s">
        <v>43</v>
      </c>
      <c r="F104" s="101" t="s">
        <v>235</v>
      </c>
      <c r="G104" s="103" t="s">
        <v>24</v>
      </c>
      <c r="H104" s="103" t="s">
        <v>25</v>
      </c>
      <c r="I104" s="103" t="s">
        <v>26</v>
      </c>
      <c r="J104" s="103" t="s">
        <v>55</v>
      </c>
      <c r="K104" s="104">
        <v>24.35</v>
      </c>
      <c r="L104" s="30">
        <v>23377</v>
      </c>
      <c r="M104" s="30">
        <v>36526</v>
      </c>
      <c r="N104" s="30"/>
      <c r="O104" s="20" t="s">
        <v>28</v>
      </c>
      <c r="P104" s="4">
        <v>10</v>
      </c>
      <c r="Q104" s="31">
        <f t="shared" ref="Q104:Q135" si="6">P104*K104</f>
        <v>243.5</v>
      </c>
      <c r="R104" s="4">
        <v>0.75</v>
      </c>
      <c r="S104" s="4">
        <f t="shared" ref="S104:S135" si="7">R104*K104*2</f>
        <v>36.525000000000006</v>
      </c>
      <c r="T104" s="106">
        <v>3</v>
      </c>
    </row>
    <row r="105" spans="1:21" ht="12.75" customHeight="1">
      <c r="A105" s="101">
        <v>99</v>
      </c>
      <c r="B105" s="101" t="s">
        <v>223</v>
      </c>
      <c r="C105" s="101" t="s">
        <v>230</v>
      </c>
      <c r="D105" s="102" t="s">
        <v>856</v>
      </c>
      <c r="E105" s="101" t="s">
        <v>43</v>
      </c>
      <c r="F105" s="101" t="s">
        <v>236</v>
      </c>
      <c r="G105" s="103" t="s">
        <v>24</v>
      </c>
      <c r="H105" s="103" t="s">
        <v>25</v>
      </c>
      <c r="I105" s="103" t="s">
        <v>26</v>
      </c>
      <c r="J105" s="103" t="s">
        <v>55</v>
      </c>
      <c r="K105" s="104">
        <v>25.16</v>
      </c>
      <c r="L105" s="30">
        <v>23743</v>
      </c>
      <c r="M105" s="30">
        <v>37257</v>
      </c>
      <c r="N105" s="30"/>
      <c r="O105" s="20" t="s">
        <v>28</v>
      </c>
      <c r="P105" s="4">
        <v>10</v>
      </c>
      <c r="Q105" s="31">
        <f t="shared" si="6"/>
        <v>251.6</v>
      </c>
      <c r="R105" s="4">
        <v>1.4</v>
      </c>
      <c r="S105" s="4">
        <f t="shared" si="7"/>
        <v>70.447999999999993</v>
      </c>
      <c r="T105" s="106">
        <v>3</v>
      </c>
    </row>
    <row r="106" spans="1:21" ht="12.75" customHeight="1">
      <c r="A106" s="101">
        <v>100</v>
      </c>
      <c r="B106" s="101" t="s">
        <v>223</v>
      </c>
      <c r="C106" s="101" t="s">
        <v>230</v>
      </c>
      <c r="D106" s="102" t="s">
        <v>857</v>
      </c>
      <c r="E106" s="101" t="s">
        <v>237</v>
      </c>
      <c r="F106" s="101" t="s">
        <v>236</v>
      </c>
      <c r="G106" s="103" t="s">
        <v>24</v>
      </c>
      <c r="H106" s="103" t="s">
        <v>25</v>
      </c>
      <c r="I106" s="103" t="s">
        <v>26</v>
      </c>
      <c r="J106" s="103" t="s">
        <v>55</v>
      </c>
      <c r="K106" s="104">
        <v>25.16</v>
      </c>
      <c r="L106" s="30">
        <v>23743</v>
      </c>
      <c r="M106" s="30">
        <v>36892</v>
      </c>
      <c r="N106" s="30"/>
      <c r="O106" s="20" t="s">
        <v>28</v>
      </c>
      <c r="P106" s="4">
        <v>10</v>
      </c>
      <c r="Q106" s="31">
        <f t="shared" si="6"/>
        <v>251.6</v>
      </c>
      <c r="R106" s="4">
        <v>1.1000000000000001</v>
      </c>
      <c r="S106" s="4">
        <f t="shared" si="7"/>
        <v>55.352000000000004</v>
      </c>
      <c r="T106" s="106">
        <v>3</v>
      </c>
    </row>
    <row r="107" spans="1:21" s="70" customFormat="1" ht="12.75" customHeight="1">
      <c r="A107" s="101">
        <v>101</v>
      </c>
      <c r="B107" s="101" t="s">
        <v>223</v>
      </c>
      <c r="C107" s="101" t="s">
        <v>238</v>
      </c>
      <c r="D107" s="102" t="s">
        <v>858</v>
      </c>
      <c r="E107" s="101" t="s">
        <v>239</v>
      </c>
      <c r="F107" s="101" t="s">
        <v>375</v>
      </c>
      <c r="G107" s="103" t="s">
        <v>24</v>
      </c>
      <c r="H107" s="103" t="s">
        <v>25</v>
      </c>
      <c r="I107" s="103" t="s">
        <v>26</v>
      </c>
      <c r="J107" s="103" t="s">
        <v>750</v>
      </c>
      <c r="K107" s="104">
        <v>16</v>
      </c>
      <c r="L107" s="53">
        <v>31048</v>
      </c>
      <c r="M107" s="53"/>
      <c r="N107" s="53"/>
      <c r="O107" s="52" t="s">
        <v>41</v>
      </c>
      <c r="P107" s="70">
        <v>7.5</v>
      </c>
      <c r="Q107" s="71">
        <f t="shared" si="6"/>
        <v>120</v>
      </c>
      <c r="R107" s="70">
        <v>1</v>
      </c>
      <c r="S107" s="70">
        <f t="shared" si="7"/>
        <v>32</v>
      </c>
      <c r="T107" s="106">
        <v>3</v>
      </c>
    </row>
    <row r="108" spans="1:21" ht="12.75" customHeight="1">
      <c r="A108" s="101">
        <v>102</v>
      </c>
      <c r="B108" s="101" t="s">
        <v>223</v>
      </c>
      <c r="C108" s="101" t="s">
        <v>240</v>
      </c>
      <c r="D108" s="102" t="s">
        <v>859</v>
      </c>
      <c r="E108" s="101" t="s">
        <v>241</v>
      </c>
      <c r="F108" s="101" t="s">
        <v>60</v>
      </c>
      <c r="G108" s="103" t="s">
        <v>24</v>
      </c>
      <c r="H108" s="103" t="s">
        <v>25</v>
      </c>
      <c r="I108" s="103" t="s">
        <v>242</v>
      </c>
      <c r="J108" s="103" t="s">
        <v>27</v>
      </c>
      <c r="K108" s="104">
        <v>22</v>
      </c>
      <c r="L108" s="30">
        <v>21916</v>
      </c>
      <c r="M108" s="30"/>
      <c r="N108" s="30"/>
      <c r="O108" s="20" t="s">
        <v>41</v>
      </c>
      <c r="P108" s="4">
        <v>8</v>
      </c>
      <c r="Q108" s="31">
        <f t="shared" si="6"/>
        <v>176</v>
      </c>
      <c r="R108" s="4">
        <v>1</v>
      </c>
      <c r="S108" s="4">
        <f t="shared" si="7"/>
        <v>44</v>
      </c>
      <c r="T108" s="106">
        <v>4</v>
      </c>
    </row>
    <row r="109" spans="1:21" ht="12.75" customHeight="1">
      <c r="A109" s="101">
        <v>103</v>
      </c>
      <c r="B109" s="101" t="s">
        <v>223</v>
      </c>
      <c r="C109" s="101" t="s">
        <v>240</v>
      </c>
      <c r="D109" s="102" t="s">
        <v>860</v>
      </c>
      <c r="E109" s="101" t="s">
        <v>43</v>
      </c>
      <c r="F109" s="101" t="s">
        <v>243</v>
      </c>
      <c r="G109" s="103" t="s">
        <v>24</v>
      </c>
      <c r="H109" s="103" t="s">
        <v>25</v>
      </c>
      <c r="I109" s="103" t="s">
        <v>242</v>
      </c>
      <c r="J109" s="103" t="s">
        <v>27</v>
      </c>
      <c r="K109" s="104">
        <v>44</v>
      </c>
      <c r="L109" s="30">
        <v>22282</v>
      </c>
      <c r="M109" s="30"/>
      <c r="N109" s="30"/>
      <c r="O109" s="20" t="s">
        <v>41</v>
      </c>
      <c r="P109" s="4">
        <v>8</v>
      </c>
      <c r="Q109" s="31">
        <f t="shared" si="6"/>
        <v>352</v>
      </c>
      <c r="R109" s="4">
        <v>1</v>
      </c>
      <c r="S109" s="4">
        <f t="shared" si="7"/>
        <v>88</v>
      </c>
      <c r="T109" s="106">
        <v>4</v>
      </c>
    </row>
    <row r="110" spans="1:21" ht="12.75" customHeight="1">
      <c r="A110" s="101">
        <v>104</v>
      </c>
      <c r="B110" s="101" t="s">
        <v>223</v>
      </c>
      <c r="C110" s="101" t="s">
        <v>240</v>
      </c>
      <c r="D110" s="102" t="s">
        <v>861</v>
      </c>
      <c r="E110" s="101" t="s">
        <v>43</v>
      </c>
      <c r="F110" s="101" t="s">
        <v>244</v>
      </c>
      <c r="G110" s="103" t="s">
        <v>24</v>
      </c>
      <c r="H110" s="103" t="s">
        <v>25</v>
      </c>
      <c r="I110" s="103" t="s">
        <v>242</v>
      </c>
      <c r="J110" s="103" t="s">
        <v>27</v>
      </c>
      <c r="K110" s="104">
        <v>33.6</v>
      </c>
      <c r="L110" s="30">
        <v>22282</v>
      </c>
      <c r="M110" s="30"/>
      <c r="N110" s="30"/>
      <c r="O110" s="20" t="s">
        <v>41</v>
      </c>
      <c r="P110" s="4">
        <v>8</v>
      </c>
      <c r="Q110" s="31">
        <f t="shared" si="6"/>
        <v>268.8</v>
      </c>
      <c r="R110" s="4">
        <v>1</v>
      </c>
      <c r="S110" s="4">
        <f t="shared" si="7"/>
        <v>67.2</v>
      </c>
      <c r="T110" s="106">
        <v>4</v>
      </c>
    </row>
    <row r="111" spans="1:21" ht="12.75" customHeight="1">
      <c r="A111" s="101">
        <v>105</v>
      </c>
      <c r="B111" s="101" t="s">
        <v>223</v>
      </c>
      <c r="C111" s="101" t="s">
        <v>246</v>
      </c>
      <c r="D111" s="102" t="s">
        <v>790</v>
      </c>
      <c r="E111" s="101" t="s">
        <v>43</v>
      </c>
      <c r="F111" s="101" t="s">
        <v>247</v>
      </c>
      <c r="G111" s="103" t="s">
        <v>63</v>
      </c>
      <c r="H111" s="103" t="s">
        <v>25</v>
      </c>
      <c r="I111" s="103" t="s">
        <v>45</v>
      </c>
      <c r="J111" s="103" t="s">
        <v>27</v>
      </c>
      <c r="K111" s="104">
        <v>42.2</v>
      </c>
      <c r="L111" s="30">
        <v>36526</v>
      </c>
      <c r="M111" s="30"/>
      <c r="N111" s="30"/>
      <c r="O111" s="20" t="s">
        <v>28</v>
      </c>
      <c r="P111" s="4">
        <v>8</v>
      </c>
      <c r="Q111" s="31">
        <f t="shared" si="6"/>
        <v>337.6</v>
      </c>
      <c r="R111" s="4">
        <v>1</v>
      </c>
      <c r="S111" s="4">
        <f t="shared" si="7"/>
        <v>84.4</v>
      </c>
      <c r="T111" s="106">
        <v>5</v>
      </c>
    </row>
    <row r="112" spans="1:21" ht="12.75" customHeight="1">
      <c r="A112" s="101">
        <v>106</v>
      </c>
      <c r="B112" s="101" t="s">
        <v>223</v>
      </c>
      <c r="C112" s="101" t="s">
        <v>245</v>
      </c>
      <c r="D112" s="102" t="s">
        <v>862</v>
      </c>
      <c r="E112" s="101" t="s">
        <v>43</v>
      </c>
      <c r="F112" s="101" t="s">
        <v>60</v>
      </c>
      <c r="G112" s="103" t="s">
        <v>24</v>
      </c>
      <c r="H112" s="103" t="s">
        <v>25</v>
      </c>
      <c r="I112" s="103" t="s">
        <v>26</v>
      </c>
      <c r="J112" s="103" t="s">
        <v>27</v>
      </c>
      <c r="K112" s="104">
        <v>11.8</v>
      </c>
      <c r="L112" s="30">
        <v>33970</v>
      </c>
      <c r="M112" s="30"/>
      <c r="N112" s="30"/>
      <c r="O112" s="20" t="s">
        <v>28</v>
      </c>
      <c r="P112" s="4">
        <v>8</v>
      </c>
      <c r="Q112" s="31">
        <f>P112*K112</f>
        <v>94.4</v>
      </c>
      <c r="R112" s="4">
        <v>1</v>
      </c>
      <c r="S112" s="4">
        <f>R112*K112*2</f>
        <v>23.6</v>
      </c>
      <c r="T112" s="106">
        <v>4</v>
      </c>
    </row>
    <row r="113" spans="1:20" ht="12.75" customHeight="1">
      <c r="A113" s="101">
        <v>107</v>
      </c>
      <c r="B113" s="101" t="s">
        <v>223</v>
      </c>
      <c r="C113" s="101" t="s">
        <v>245</v>
      </c>
      <c r="D113" s="102" t="s">
        <v>863</v>
      </c>
      <c r="E113" s="101" t="s">
        <v>43</v>
      </c>
      <c r="F113" s="101" t="s">
        <v>248</v>
      </c>
      <c r="G113" s="103" t="s">
        <v>24</v>
      </c>
      <c r="H113" s="103" t="s">
        <v>25</v>
      </c>
      <c r="I113" s="103" t="s">
        <v>72</v>
      </c>
      <c r="J113" s="103" t="s">
        <v>27</v>
      </c>
      <c r="K113" s="104">
        <v>41.2</v>
      </c>
      <c r="L113" s="30">
        <v>35431</v>
      </c>
      <c r="M113" s="30"/>
      <c r="N113" s="30"/>
      <c r="O113" s="20" t="s">
        <v>28</v>
      </c>
      <c r="P113" s="4">
        <v>8</v>
      </c>
      <c r="Q113" s="31">
        <f t="shared" si="6"/>
        <v>329.6</v>
      </c>
      <c r="R113" s="4">
        <v>1</v>
      </c>
      <c r="S113" s="4">
        <f t="shared" si="7"/>
        <v>82.4</v>
      </c>
      <c r="T113" s="106">
        <v>4</v>
      </c>
    </row>
    <row r="114" spans="1:20" ht="12.75" customHeight="1">
      <c r="A114" s="101">
        <v>108</v>
      </c>
      <c r="B114" s="101" t="s">
        <v>223</v>
      </c>
      <c r="C114" s="101" t="s">
        <v>245</v>
      </c>
      <c r="D114" s="102" t="s">
        <v>864</v>
      </c>
      <c r="E114" s="101" t="s">
        <v>249</v>
      </c>
      <c r="F114" s="101" t="s">
        <v>60</v>
      </c>
      <c r="G114" s="103" t="s">
        <v>24</v>
      </c>
      <c r="H114" s="103" t="s">
        <v>25</v>
      </c>
      <c r="I114" s="103" t="s">
        <v>45</v>
      </c>
      <c r="J114" s="103" t="s">
        <v>67</v>
      </c>
      <c r="K114" s="104">
        <v>15.1</v>
      </c>
      <c r="L114" s="30">
        <v>32509</v>
      </c>
      <c r="M114" s="32" t="s">
        <v>47</v>
      </c>
      <c r="N114" s="30"/>
      <c r="O114" s="20" t="s">
        <v>28</v>
      </c>
      <c r="P114" s="4">
        <v>8.2200000000000006</v>
      </c>
      <c r="Q114" s="31">
        <f t="shared" si="6"/>
        <v>124.122</v>
      </c>
      <c r="R114" s="4">
        <v>0</v>
      </c>
      <c r="S114" s="4">
        <f t="shared" si="7"/>
        <v>0</v>
      </c>
      <c r="T114" s="106">
        <v>4</v>
      </c>
    </row>
    <row r="115" spans="1:20" ht="12.75" customHeight="1">
      <c r="A115" s="101">
        <v>109</v>
      </c>
      <c r="B115" s="101" t="s">
        <v>223</v>
      </c>
      <c r="C115" s="101" t="s">
        <v>245</v>
      </c>
      <c r="D115" s="102" t="s">
        <v>865</v>
      </c>
      <c r="E115" s="101" t="s">
        <v>249</v>
      </c>
      <c r="F115" s="101" t="s">
        <v>250</v>
      </c>
      <c r="G115" s="103" t="s">
        <v>24</v>
      </c>
      <c r="H115" s="103" t="s">
        <v>121</v>
      </c>
      <c r="I115" s="103" t="s">
        <v>127</v>
      </c>
      <c r="J115" s="103" t="s">
        <v>34</v>
      </c>
      <c r="K115" s="104">
        <v>27</v>
      </c>
      <c r="L115" s="30">
        <v>32874</v>
      </c>
      <c r="M115" s="30">
        <v>34700</v>
      </c>
      <c r="N115" s="30"/>
      <c r="O115" s="20" t="s">
        <v>41</v>
      </c>
      <c r="P115" s="4">
        <v>7</v>
      </c>
      <c r="Q115" s="31">
        <f t="shared" si="6"/>
        <v>189</v>
      </c>
      <c r="R115" s="4">
        <v>0.75</v>
      </c>
      <c r="S115" s="4">
        <f t="shared" si="7"/>
        <v>40.5</v>
      </c>
      <c r="T115" s="106">
        <v>4</v>
      </c>
    </row>
    <row r="116" spans="1:20" ht="12.75" customHeight="1">
      <c r="A116" s="109">
        <v>110</v>
      </c>
      <c r="B116" s="109" t="s">
        <v>223</v>
      </c>
      <c r="C116" s="109" t="s">
        <v>251</v>
      </c>
      <c r="D116" s="110" t="s">
        <v>866</v>
      </c>
      <c r="E116" s="109" t="s">
        <v>43</v>
      </c>
      <c r="F116" s="109" t="s">
        <v>225</v>
      </c>
      <c r="G116" s="111" t="s">
        <v>24</v>
      </c>
      <c r="H116" s="111" t="s">
        <v>121</v>
      </c>
      <c r="I116" s="111" t="s">
        <v>127</v>
      </c>
      <c r="J116" s="111" t="s">
        <v>252</v>
      </c>
      <c r="K116" s="113">
        <v>30</v>
      </c>
      <c r="L116" s="114">
        <v>28856</v>
      </c>
      <c r="M116" s="114"/>
      <c r="N116" s="114"/>
      <c r="O116" s="109" t="s">
        <v>84</v>
      </c>
      <c r="P116" s="76">
        <v>5.5</v>
      </c>
      <c r="Q116" s="115">
        <f t="shared" si="6"/>
        <v>165</v>
      </c>
      <c r="R116" s="76">
        <v>0</v>
      </c>
      <c r="S116" s="76">
        <f t="shared" si="7"/>
        <v>0</v>
      </c>
      <c r="T116" s="76"/>
    </row>
    <row r="117" spans="1:20" ht="12.75" customHeight="1">
      <c r="A117" s="109">
        <v>111</v>
      </c>
      <c r="B117" s="109" t="s">
        <v>223</v>
      </c>
      <c r="C117" s="109" t="s">
        <v>251</v>
      </c>
      <c r="D117" s="110" t="s">
        <v>867</v>
      </c>
      <c r="E117" s="109" t="s">
        <v>43</v>
      </c>
      <c r="F117" s="109" t="s">
        <v>60</v>
      </c>
      <c r="G117" s="111" t="s">
        <v>24</v>
      </c>
      <c r="H117" s="111" t="s">
        <v>121</v>
      </c>
      <c r="I117" s="111" t="s">
        <v>127</v>
      </c>
      <c r="J117" s="111" t="s">
        <v>252</v>
      </c>
      <c r="K117" s="113">
        <v>8</v>
      </c>
      <c r="L117" s="114">
        <v>25204</v>
      </c>
      <c r="M117" s="114"/>
      <c r="N117" s="114"/>
      <c r="O117" s="109" t="s">
        <v>84</v>
      </c>
      <c r="P117" s="76">
        <v>5.5</v>
      </c>
      <c r="Q117" s="115">
        <f t="shared" si="6"/>
        <v>44</v>
      </c>
      <c r="R117" s="76">
        <v>0</v>
      </c>
      <c r="S117" s="76">
        <f t="shared" si="7"/>
        <v>0</v>
      </c>
      <c r="T117" s="76"/>
    </row>
    <row r="118" spans="1:20" s="63" customFormat="1" ht="12.75" customHeight="1">
      <c r="A118" s="109">
        <v>112</v>
      </c>
      <c r="B118" s="109" t="s">
        <v>223</v>
      </c>
      <c r="C118" s="109" t="s">
        <v>686</v>
      </c>
      <c r="D118" s="110" t="s">
        <v>868</v>
      </c>
      <c r="E118" s="109" t="s">
        <v>43</v>
      </c>
      <c r="F118" s="109" t="s">
        <v>60</v>
      </c>
      <c r="G118" s="111" t="s">
        <v>24</v>
      </c>
      <c r="H118" s="111" t="s">
        <v>25</v>
      </c>
      <c r="I118" s="111" t="s">
        <v>26</v>
      </c>
      <c r="J118" s="111" t="s">
        <v>27</v>
      </c>
      <c r="K118" s="113">
        <v>23.4</v>
      </c>
      <c r="L118" s="114">
        <v>23012</v>
      </c>
      <c r="M118" s="114"/>
      <c r="N118" s="114"/>
      <c r="O118" s="109" t="s">
        <v>123</v>
      </c>
      <c r="P118" s="76">
        <v>8</v>
      </c>
      <c r="Q118" s="115">
        <f t="shared" si="6"/>
        <v>187.2</v>
      </c>
      <c r="R118" s="76">
        <v>1</v>
      </c>
      <c r="S118" s="76">
        <f t="shared" si="7"/>
        <v>46.8</v>
      </c>
      <c r="T118" s="76"/>
    </row>
    <row r="119" spans="1:20" s="63" customFormat="1" ht="12.75" customHeight="1">
      <c r="A119" s="109">
        <v>113</v>
      </c>
      <c r="B119" s="109" t="s">
        <v>223</v>
      </c>
      <c r="C119" s="109" t="s">
        <v>686</v>
      </c>
      <c r="D119" s="110" t="s">
        <v>869</v>
      </c>
      <c r="E119" s="109" t="s">
        <v>43</v>
      </c>
      <c r="F119" s="109" t="s">
        <v>253</v>
      </c>
      <c r="G119" s="111" t="s">
        <v>24</v>
      </c>
      <c r="H119" s="111" t="s">
        <v>25</v>
      </c>
      <c r="I119" s="111" t="s">
        <v>26</v>
      </c>
      <c r="J119" s="111" t="s">
        <v>27</v>
      </c>
      <c r="K119" s="113">
        <v>11.8</v>
      </c>
      <c r="L119" s="114">
        <v>23012</v>
      </c>
      <c r="M119" s="114"/>
      <c r="N119" s="114"/>
      <c r="O119" s="109" t="s">
        <v>123</v>
      </c>
      <c r="P119" s="76">
        <v>8</v>
      </c>
      <c r="Q119" s="115">
        <f t="shared" si="6"/>
        <v>94.4</v>
      </c>
      <c r="R119" s="76">
        <v>1</v>
      </c>
      <c r="S119" s="76">
        <f t="shared" si="7"/>
        <v>23.6</v>
      </c>
      <c r="T119" s="76"/>
    </row>
    <row r="120" spans="1:20" s="63" customFormat="1" ht="12.75" customHeight="1">
      <c r="A120" s="101">
        <v>114</v>
      </c>
      <c r="B120" s="101" t="s">
        <v>223</v>
      </c>
      <c r="C120" s="101" t="s">
        <v>686</v>
      </c>
      <c r="D120" s="102" t="s">
        <v>845</v>
      </c>
      <c r="E120" s="101" t="s">
        <v>43</v>
      </c>
      <c r="F120" s="101" t="s">
        <v>60</v>
      </c>
      <c r="G120" s="103" t="s">
        <v>24</v>
      </c>
      <c r="H120" s="103" t="s">
        <v>25</v>
      </c>
      <c r="I120" s="103" t="s">
        <v>45</v>
      </c>
      <c r="J120" s="103" t="s">
        <v>55</v>
      </c>
      <c r="K120" s="104">
        <v>24.1</v>
      </c>
      <c r="L120" s="65" t="s">
        <v>254</v>
      </c>
      <c r="M120" s="62"/>
      <c r="N120" s="62"/>
      <c r="O120" s="61" t="s">
        <v>48</v>
      </c>
      <c r="P120" s="63">
        <v>10</v>
      </c>
      <c r="Q120" s="64">
        <f t="shared" si="6"/>
        <v>241</v>
      </c>
      <c r="R120" s="63">
        <v>0.75</v>
      </c>
      <c r="S120" s="63">
        <f t="shared" si="7"/>
        <v>36.150000000000006</v>
      </c>
      <c r="T120" s="106">
        <v>4</v>
      </c>
    </row>
    <row r="121" spans="1:20" s="63" customFormat="1" ht="12.75" customHeight="1">
      <c r="A121" s="101">
        <v>115</v>
      </c>
      <c r="B121" s="101" t="s">
        <v>223</v>
      </c>
      <c r="C121" s="101" t="s">
        <v>686</v>
      </c>
      <c r="D121" s="102" t="s">
        <v>1069</v>
      </c>
      <c r="E121" s="101" t="s">
        <v>43</v>
      </c>
      <c r="F121" s="101" t="s">
        <v>253</v>
      </c>
      <c r="G121" s="103" t="s">
        <v>24</v>
      </c>
      <c r="H121" s="103" t="s">
        <v>25</v>
      </c>
      <c r="I121" s="103" t="s">
        <v>45</v>
      </c>
      <c r="J121" s="103" t="s">
        <v>55</v>
      </c>
      <c r="K121" s="104">
        <v>18.100000000000001</v>
      </c>
      <c r="L121" s="65" t="s">
        <v>254</v>
      </c>
      <c r="M121" s="62"/>
      <c r="N121" s="62"/>
      <c r="O121" s="61" t="s">
        <v>48</v>
      </c>
      <c r="P121" s="63">
        <v>10</v>
      </c>
      <c r="Q121" s="64">
        <f t="shared" si="6"/>
        <v>181</v>
      </c>
      <c r="R121" s="63">
        <v>1</v>
      </c>
      <c r="S121" s="63">
        <f t="shared" si="7"/>
        <v>36.200000000000003</v>
      </c>
      <c r="T121" s="106">
        <v>4</v>
      </c>
    </row>
    <row r="122" spans="1:20" ht="12.75" customHeight="1">
      <c r="A122" s="101">
        <v>116</v>
      </c>
      <c r="B122" s="101" t="s">
        <v>223</v>
      </c>
      <c r="C122" s="101" t="s">
        <v>686</v>
      </c>
      <c r="D122" s="102" t="s">
        <v>870</v>
      </c>
      <c r="E122" s="101" t="s">
        <v>43</v>
      </c>
      <c r="F122" s="101" t="s">
        <v>255</v>
      </c>
      <c r="G122" s="103" t="s">
        <v>24</v>
      </c>
      <c r="H122" s="103" t="s">
        <v>25</v>
      </c>
      <c r="I122" s="103" t="s">
        <v>45</v>
      </c>
      <c r="J122" s="103" t="s">
        <v>27</v>
      </c>
      <c r="K122" s="104">
        <v>41.2</v>
      </c>
      <c r="L122" s="30">
        <v>36526</v>
      </c>
      <c r="M122" s="30"/>
      <c r="N122" s="30"/>
      <c r="O122" s="20" t="s">
        <v>48</v>
      </c>
      <c r="P122" s="4">
        <v>8</v>
      </c>
      <c r="Q122" s="31">
        <f t="shared" si="6"/>
        <v>329.6</v>
      </c>
      <c r="R122" s="4">
        <v>0.75</v>
      </c>
      <c r="S122" s="4">
        <f t="shared" si="7"/>
        <v>61.800000000000004</v>
      </c>
      <c r="T122" s="106">
        <v>4</v>
      </c>
    </row>
    <row r="123" spans="1:20" ht="12.75" customHeight="1">
      <c r="A123" s="109">
        <v>117</v>
      </c>
      <c r="B123" s="109" t="s">
        <v>223</v>
      </c>
      <c r="C123" s="109" t="s">
        <v>256</v>
      </c>
      <c r="D123" s="110" t="s">
        <v>871</v>
      </c>
      <c r="E123" s="109" t="s">
        <v>43</v>
      </c>
      <c r="F123" s="109" t="s">
        <v>257</v>
      </c>
      <c r="G123" s="111" t="s">
        <v>24</v>
      </c>
      <c r="H123" s="111" t="s">
        <v>121</v>
      </c>
      <c r="I123" s="111" t="s">
        <v>127</v>
      </c>
      <c r="J123" s="111" t="s">
        <v>252</v>
      </c>
      <c r="K123" s="113">
        <v>8</v>
      </c>
      <c r="L123" s="114">
        <v>24838</v>
      </c>
      <c r="M123" s="114"/>
      <c r="N123" s="114"/>
      <c r="O123" s="109" t="s">
        <v>84</v>
      </c>
      <c r="P123" s="76">
        <v>5.5</v>
      </c>
      <c r="Q123" s="115">
        <f t="shared" si="6"/>
        <v>44</v>
      </c>
      <c r="R123" s="76">
        <v>0.75</v>
      </c>
      <c r="S123" s="76">
        <f t="shared" si="7"/>
        <v>12</v>
      </c>
      <c r="T123" s="76"/>
    </row>
    <row r="124" spans="1:20" ht="12.75" customHeight="1">
      <c r="A124" s="101">
        <v>118</v>
      </c>
      <c r="B124" s="101" t="s">
        <v>223</v>
      </c>
      <c r="C124" s="101" t="s">
        <v>258</v>
      </c>
      <c r="D124" s="102" t="s">
        <v>872</v>
      </c>
      <c r="E124" s="101" t="s">
        <v>43</v>
      </c>
      <c r="F124" s="101" t="s">
        <v>234</v>
      </c>
      <c r="G124" s="103" t="s">
        <v>24</v>
      </c>
      <c r="H124" s="103" t="s">
        <v>103</v>
      </c>
      <c r="I124" s="103" t="s">
        <v>72</v>
      </c>
      <c r="J124" s="103" t="s">
        <v>27</v>
      </c>
      <c r="K124" s="104">
        <v>60.93</v>
      </c>
      <c r="L124" s="30">
        <v>35065</v>
      </c>
      <c r="M124" s="30"/>
      <c r="N124" s="30"/>
      <c r="O124" s="20" t="s">
        <v>28</v>
      </c>
      <c r="P124" s="4">
        <v>8</v>
      </c>
      <c r="Q124" s="31">
        <f t="shared" si="6"/>
        <v>487.44</v>
      </c>
      <c r="R124" s="4">
        <v>1</v>
      </c>
      <c r="S124" s="4">
        <f t="shared" si="7"/>
        <v>121.86</v>
      </c>
      <c r="T124" s="106">
        <v>4</v>
      </c>
    </row>
    <row r="125" spans="1:20" ht="12.75" customHeight="1">
      <c r="A125" s="101">
        <v>119</v>
      </c>
      <c r="B125" s="101" t="s">
        <v>223</v>
      </c>
      <c r="C125" s="101" t="s">
        <v>259</v>
      </c>
      <c r="D125" s="102" t="s">
        <v>873</v>
      </c>
      <c r="E125" s="101" t="s">
        <v>43</v>
      </c>
      <c r="F125" s="101" t="s">
        <v>257</v>
      </c>
      <c r="G125" s="103" t="s">
        <v>24</v>
      </c>
      <c r="H125" s="103" t="s">
        <v>25</v>
      </c>
      <c r="I125" s="103" t="s">
        <v>45</v>
      </c>
      <c r="J125" s="103" t="s">
        <v>27</v>
      </c>
      <c r="K125" s="104">
        <v>36.5</v>
      </c>
      <c r="L125" s="30">
        <v>31778</v>
      </c>
      <c r="M125" s="30"/>
      <c r="N125" s="30"/>
      <c r="O125" s="20" t="s">
        <v>28</v>
      </c>
      <c r="P125" s="4">
        <v>8</v>
      </c>
      <c r="Q125" s="31">
        <f t="shared" si="6"/>
        <v>292</v>
      </c>
      <c r="R125" s="4">
        <v>1</v>
      </c>
      <c r="S125" s="4">
        <f t="shared" si="7"/>
        <v>73</v>
      </c>
      <c r="T125" s="106">
        <v>4</v>
      </c>
    </row>
    <row r="126" spans="1:20" ht="27.75" customHeight="1">
      <c r="A126" s="109">
        <v>120</v>
      </c>
      <c r="B126" s="109" t="s">
        <v>260</v>
      </c>
      <c r="C126" s="109" t="s">
        <v>687</v>
      </c>
      <c r="D126" s="110" t="s">
        <v>874</v>
      </c>
      <c r="E126" s="109" t="s">
        <v>261</v>
      </c>
      <c r="F126" s="109" t="s">
        <v>100</v>
      </c>
      <c r="G126" s="111" t="s">
        <v>24</v>
      </c>
      <c r="H126" s="111" t="s">
        <v>121</v>
      </c>
      <c r="I126" s="111" t="s">
        <v>127</v>
      </c>
      <c r="J126" s="111" t="s">
        <v>116</v>
      </c>
      <c r="K126" s="113">
        <v>60</v>
      </c>
      <c r="L126" s="114">
        <v>33604</v>
      </c>
      <c r="M126" s="114"/>
      <c r="N126" s="114"/>
      <c r="O126" s="109" t="s">
        <v>123</v>
      </c>
      <c r="P126" s="76">
        <v>6</v>
      </c>
      <c r="Q126" s="115">
        <f t="shared" si="6"/>
        <v>360</v>
      </c>
      <c r="R126" s="76">
        <v>0</v>
      </c>
      <c r="S126" s="76">
        <f t="shared" si="7"/>
        <v>0</v>
      </c>
      <c r="T126" s="76"/>
    </row>
    <row r="127" spans="1:20" ht="27.75" customHeight="1">
      <c r="A127" s="130">
        <v>121</v>
      </c>
      <c r="B127" s="130" t="s">
        <v>260</v>
      </c>
      <c r="C127" s="130" t="s">
        <v>687</v>
      </c>
      <c r="D127" s="131" t="s">
        <v>868</v>
      </c>
      <c r="E127" s="130" t="s">
        <v>262</v>
      </c>
      <c r="F127" s="130" t="s">
        <v>60</v>
      </c>
      <c r="G127" s="132" t="s">
        <v>24</v>
      </c>
      <c r="H127" s="132" t="s">
        <v>25</v>
      </c>
      <c r="I127" s="132" t="s">
        <v>45</v>
      </c>
      <c r="J127" s="132" t="s">
        <v>263</v>
      </c>
      <c r="K127" s="133">
        <v>14.1</v>
      </c>
      <c r="L127" s="134">
        <v>32509</v>
      </c>
      <c r="M127" s="134">
        <v>36161</v>
      </c>
      <c r="N127" s="134"/>
      <c r="O127" s="130" t="s">
        <v>28</v>
      </c>
      <c r="P127" s="135">
        <v>8.1999999999999993</v>
      </c>
      <c r="Q127" s="136">
        <f t="shared" si="6"/>
        <v>115.61999999999999</v>
      </c>
      <c r="R127" s="135">
        <v>1</v>
      </c>
      <c r="S127" s="135">
        <f t="shared" si="7"/>
        <v>28.2</v>
      </c>
      <c r="T127" s="135">
        <v>4</v>
      </c>
    </row>
    <row r="128" spans="1:20" ht="12" customHeight="1">
      <c r="A128" s="130">
        <v>122</v>
      </c>
      <c r="B128" s="130" t="s">
        <v>260</v>
      </c>
      <c r="C128" s="130" t="s">
        <v>264</v>
      </c>
      <c r="D128" s="131" t="s">
        <v>874</v>
      </c>
      <c r="E128" s="130" t="s">
        <v>265</v>
      </c>
      <c r="F128" s="130" t="s">
        <v>100</v>
      </c>
      <c r="G128" s="132" t="s">
        <v>24</v>
      </c>
      <c r="H128" s="132" t="s">
        <v>25</v>
      </c>
      <c r="I128" s="132" t="s">
        <v>45</v>
      </c>
      <c r="J128" s="132" t="s">
        <v>75</v>
      </c>
      <c r="K128" s="133">
        <v>96.3</v>
      </c>
      <c r="L128" s="137" t="s">
        <v>82</v>
      </c>
      <c r="M128" s="134"/>
      <c r="N128" s="134"/>
      <c r="O128" s="130" t="s">
        <v>48</v>
      </c>
      <c r="P128" s="135">
        <v>8.6</v>
      </c>
      <c r="Q128" s="136">
        <f t="shared" si="6"/>
        <v>828.18</v>
      </c>
      <c r="R128" s="135">
        <v>1</v>
      </c>
      <c r="S128" s="135">
        <f t="shared" si="7"/>
        <v>192.6</v>
      </c>
      <c r="T128" s="135">
        <v>4</v>
      </c>
    </row>
    <row r="129" spans="1:21" ht="12" customHeight="1">
      <c r="A129" s="130">
        <v>123</v>
      </c>
      <c r="B129" s="130" t="s">
        <v>260</v>
      </c>
      <c r="C129" s="130" t="s">
        <v>266</v>
      </c>
      <c r="D129" s="131" t="s">
        <v>875</v>
      </c>
      <c r="E129" s="130" t="s">
        <v>267</v>
      </c>
      <c r="F129" s="130" t="s">
        <v>268</v>
      </c>
      <c r="G129" s="132" t="s">
        <v>24</v>
      </c>
      <c r="H129" s="132" t="s">
        <v>121</v>
      </c>
      <c r="I129" s="132" t="s">
        <v>127</v>
      </c>
      <c r="J129" s="132" t="s">
        <v>34</v>
      </c>
      <c r="K129" s="133">
        <v>18.600000000000001</v>
      </c>
      <c r="L129" s="134">
        <v>23012</v>
      </c>
      <c r="M129" s="134">
        <v>35796</v>
      </c>
      <c r="N129" s="134"/>
      <c r="O129" s="130" t="s">
        <v>28</v>
      </c>
      <c r="P129" s="135">
        <v>7</v>
      </c>
      <c r="Q129" s="136">
        <f t="shared" si="6"/>
        <v>130.20000000000002</v>
      </c>
      <c r="R129" s="135">
        <v>1</v>
      </c>
      <c r="S129" s="135">
        <f t="shared" si="7"/>
        <v>37.200000000000003</v>
      </c>
      <c r="T129" s="135">
        <v>4</v>
      </c>
    </row>
    <row r="130" spans="1:21" ht="12" customHeight="1">
      <c r="A130" s="130">
        <v>124</v>
      </c>
      <c r="B130" s="130" t="s">
        <v>260</v>
      </c>
      <c r="C130" s="130" t="s">
        <v>269</v>
      </c>
      <c r="D130" s="131" t="s">
        <v>876</v>
      </c>
      <c r="E130" s="130" t="s">
        <v>270</v>
      </c>
      <c r="F130" s="130" t="s">
        <v>271</v>
      </c>
      <c r="G130" s="132" t="s">
        <v>24</v>
      </c>
      <c r="H130" s="132" t="s">
        <v>25</v>
      </c>
      <c r="I130" s="132" t="s">
        <v>45</v>
      </c>
      <c r="J130" s="132" t="s">
        <v>55</v>
      </c>
      <c r="K130" s="133">
        <v>24.1</v>
      </c>
      <c r="L130" s="137" t="s">
        <v>254</v>
      </c>
      <c r="M130" s="134"/>
      <c r="N130" s="134"/>
      <c r="O130" s="130" t="s">
        <v>48</v>
      </c>
      <c r="P130" s="135">
        <v>10</v>
      </c>
      <c r="Q130" s="136">
        <f t="shared" si="6"/>
        <v>241</v>
      </c>
      <c r="R130" s="135">
        <v>1.2</v>
      </c>
      <c r="S130" s="135">
        <f t="shared" si="7"/>
        <v>57.84</v>
      </c>
      <c r="T130" s="135">
        <v>4</v>
      </c>
    </row>
    <row r="131" spans="1:21" s="70" customFormat="1" ht="12" customHeight="1">
      <c r="A131" s="130">
        <v>125</v>
      </c>
      <c r="B131" s="130" t="s">
        <v>260</v>
      </c>
      <c r="C131" s="130" t="s">
        <v>269</v>
      </c>
      <c r="D131" s="131"/>
      <c r="E131" s="130" t="s">
        <v>272</v>
      </c>
      <c r="F131" s="130" t="s">
        <v>273</v>
      </c>
      <c r="G131" s="132" t="s">
        <v>24</v>
      </c>
      <c r="H131" s="132" t="s">
        <v>25</v>
      </c>
      <c r="I131" s="132"/>
      <c r="J131" s="132" t="s">
        <v>742</v>
      </c>
      <c r="K131" s="133">
        <v>48.2</v>
      </c>
      <c r="L131" s="137">
        <v>41265</v>
      </c>
      <c r="M131" s="134"/>
      <c r="N131" s="134"/>
      <c r="O131" s="130" t="s">
        <v>48</v>
      </c>
      <c r="P131" s="135"/>
      <c r="Q131" s="136"/>
      <c r="R131" s="135"/>
      <c r="S131" s="135"/>
      <c r="T131" s="135">
        <v>4</v>
      </c>
    </row>
    <row r="132" spans="1:21" ht="12" customHeight="1">
      <c r="A132" s="130">
        <v>126</v>
      </c>
      <c r="B132" s="130" t="s">
        <v>260</v>
      </c>
      <c r="C132" s="130" t="s">
        <v>275</v>
      </c>
      <c r="D132" s="131" t="s">
        <v>803</v>
      </c>
      <c r="E132" s="130" t="s">
        <v>43</v>
      </c>
      <c r="F132" s="130" t="s">
        <v>60</v>
      </c>
      <c r="G132" s="132" t="s">
        <v>63</v>
      </c>
      <c r="H132" s="132" t="s">
        <v>121</v>
      </c>
      <c r="I132" s="132" t="s">
        <v>127</v>
      </c>
      <c r="J132" s="132" t="s">
        <v>116</v>
      </c>
      <c r="K132" s="133">
        <v>27</v>
      </c>
      <c r="L132" s="134">
        <v>34700</v>
      </c>
      <c r="M132" s="134">
        <v>39083</v>
      </c>
      <c r="N132" s="134"/>
      <c r="O132" s="130" t="s">
        <v>28</v>
      </c>
      <c r="P132" s="135">
        <v>6</v>
      </c>
      <c r="Q132" s="136">
        <f t="shared" si="6"/>
        <v>162</v>
      </c>
      <c r="R132" s="135">
        <v>1</v>
      </c>
      <c r="S132" s="135">
        <f t="shared" si="7"/>
        <v>54</v>
      </c>
      <c r="T132" s="135">
        <v>5</v>
      </c>
    </row>
    <row r="133" spans="1:21" ht="12" customHeight="1">
      <c r="A133" s="130">
        <v>127</v>
      </c>
      <c r="B133" s="130" t="s">
        <v>260</v>
      </c>
      <c r="C133" s="130" t="s">
        <v>276</v>
      </c>
      <c r="D133" s="131" t="s">
        <v>877</v>
      </c>
      <c r="E133" s="130" t="s">
        <v>277</v>
      </c>
      <c r="F133" s="130" t="s">
        <v>100</v>
      </c>
      <c r="G133" s="132" t="s">
        <v>63</v>
      </c>
      <c r="H133" s="132" t="s">
        <v>121</v>
      </c>
      <c r="I133" s="132" t="s">
        <v>127</v>
      </c>
      <c r="J133" s="132" t="s">
        <v>34</v>
      </c>
      <c r="K133" s="133">
        <v>58.3</v>
      </c>
      <c r="L133" s="134" t="s">
        <v>133</v>
      </c>
      <c r="M133" s="134">
        <v>35796</v>
      </c>
      <c r="N133" s="134"/>
      <c r="O133" s="130" t="s">
        <v>28</v>
      </c>
      <c r="P133" s="135">
        <v>7</v>
      </c>
      <c r="Q133" s="136">
        <f t="shared" si="6"/>
        <v>408.09999999999997</v>
      </c>
      <c r="R133" s="135">
        <v>1</v>
      </c>
      <c r="S133" s="135">
        <f t="shared" si="7"/>
        <v>116.6</v>
      </c>
      <c r="T133" s="135">
        <v>5</v>
      </c>
    </row>
    <row r="134" spans="1:21" ht="12" customHeight="1">
      <c r="A134" s="130">
        <v>128</v>
      </c>
      <c r="B134" s="130" t="s">
        <v>260</v>
      </c>
      <c r="C134" s="130" t="s">
        <v>278</v>
      </c>
      <c r="D134" s="131" t="s">
        <v>877</v>
      </c>
      <c r="E134" s="130" t="s">
        <v>279</v>
      </c>
      <c r="F134" s="130" t="s">
        <v>271</v>
      </c>
      <c r="G134" s="132" t="s">
        <v>24</v>
      </c>
      <c r="H134" s="132" t="s">
        <v>25</v>
      </c>
      <c r="I134" s="132" t="s">
        <v>45</v>
      </c>
      <c r="J134" s="132" t="s">
        <v>27</v>
      </c>
      <c r="K134" s="133">
        <v>42.2</v>
      </c>
      <c r="L134" s="134">
        <v>36161</v>
      </c>
      <c r="M134" s="134"/>
      <c r="N134" s="134"/>
      <c r="O134" s="130" t="s">
        <v>28</v>
      </c>
      <c r="P134" s="135">
        <v>8</v>
      </c>
      <c r="Q134" s="136">
        <f t="shared" si="6"/>
        <v>337.6</v>
      </c>
      <c r="R134" s="135">
        <v>1</v>
      </c>
      <c r="S134" s="135">
        <f t="shared" si="7"/>
        <v>84.4</v>
      </c>
      <c r="T134" s="135">
        <v>5</v>
      </c>
    </row>
    <row r="135" spans="1:21" ht="12" customHeight="1">
      <c r="A135" s="109">
        <v>129</v>
      </c>
      <c r="B135" s="109" t="s">
        <v>280</v>
      </c>
      <c r="C135" s="109" t="s">
        <v>688</v>
      </c>
      <c r="D135" s="110" t="s">
        <v>878</v>
      </c>
      <c r="E135" s="109" t="s">
        <v>43</v>
      </c>
      <c r="F135" s="109" t="s">
        <v>281</v>
      </c>
      <c r="G135" s="111" t="s">
        <v>24</v>
      </c>
      <c r="H135" s="111" t="s">
        <v>25</v>
      </c>
      <c r="I135" s="111" t="s">
        <v>26</v>
      </c>
      <c r="J135" s="111" t="s">
        <v>34</v>
      </c>
      <c r="K135" s="113">
        <v>15.1</v>
      </c>
      <c r="L135" s="114">
        <v>32509</v>
      </c>
      <c r="M135" s="114"/>
      <c r="N135" s="114"/>
      <c r="O135" s="109" t="s">
        <v>28</v>
      </c>
      <c r="P135" s="76">
        <v>7</v>
      </c>
      <c r="Q135" s="115">
        <f t="shared" si="6"/>
        <v>105.7</v>
      </c>
      <c r="R135" s="76">
        <v>1</v>
      </c>
      <c r="S135" s="76">
        <f t="shared" si="7"/>
        <v>30.2</v>
      </c>
      <c r="T135" s="76"/>
      <c r="U135" s="76"/>
    </row>
    <row r="136" spans="1:21" ht="12.75" customHeight="1">
      <c r="A136" s="149">
        <v>130</v>
      </c>
      <c r="B136" s="149" t="s">
        <v>280</v>
      </c>
      <c r="C136" s="149" t="s">
        <v>688</v>
      </c>
      <c r="D136" s="150" t="s">
        <v>879</v>
      </c>
      <c r="E136" s="149" t="s">
        <v>43</v>
      </c>
      <c r="F136" s="149" t="s">
        <v>282</v>
      </c>
      <c r="G136" s="151" t="s">
        <v>24</v>
      </c>
      <c r="H136" s="151" t="s">
        <v>25</v>
      </c>
      <c r="I136" s="151" t="s">
        <v>45</v>
      </c>
      <c r="J136" s="151" t="s">
        <v>27</v>
      </c>
      <c r="K136" s="152">
        <v>8.8000000000000007</v>
      </c>
      <c r="L136" s="153">
        <v>32509</v>
      </c>
      <c r="M136" s="153"/>
      <c r="N136" s="153"/>
      <c r="O136" s="149" t="s">
        <v>41</v>
      </c>
      <c r="P136" s="154">
        <v>8</v>
      </c>
      <c r="Q136" s="155">
        <f t="shared" ref="Q136:Q163" si="8">P136*K136</f>
        <v>70.400000000000006</v>
      </c>
      <c r="R136" s="154">
        <v>1</v>
      </c>
      <c r="S136" s="154">
        <f t="shared" ref="S136:S163" si="9">R136*K136*2</f>
        <v>17.600000000000001</v>
      </c>
      <c r="T136" s="154">
        <v>4</v>
      </c>
    </row>
    <row r="137" spans="1:21" ht="12.75" customHeight="1">
      <c r="A137" s="149">
        <v>131</v>
      </c>
      <c r="B137" s="149" t="s">
        <v>280</v>
      </c>
      <c r="C137" s="149" t="s">
        <v>662</v>
      </c>
      <c r="D137" s="150" t="s">
        <v>880</v>
      </c>
      <c r="E137" s="149" t="s">
        <v>43</v>
      </c>
      <c r="F137" s="149" t="s">
        <v>283</v>
      </c>
      <c r="G137" s="151" t="s">
        <v>24</v>
      </c>
      <c r="H137" s="151" t="s">
        <v>25</v>
      </c>
      <c r="I137" s="151" t="s">
        <v>72</v>
      </c>
      <c r="J137" s="151" t="s">
        <v>27</v>
      </c>
      <c r="K137" s="152">
        <v>6</v>
      </c>
      <c r="L137" s="153">
        <v>30317</v>
      </c>
      <c r="M137" s="153">
        <v>34700</v>
      </c>
      <c r="N137" s="153"/>
      <c r="O137" s="149" t="s">
        <v>28</v>
      </c>
      <c r="P137" s="154">
        <v>8</v>
      </c>
      <c r="Q137" s="155">
        <f t="shared" si="8"/>
        <v>48</v>
      </c>
      <c r="R137" s="154">
        <v>1</v>
      </c>
      <c r="S137" s="154">
        <f t="shared" si="9"/>
        <v>12</v>
      </c>
      <c r="T137" s="154">
        <v>5</v>
      </c>
    </row>
    <row r="138" spans="1:21" ht="12.75" customHeight="1">
      <c r="A138" s="149">
        <v>132</v>
      </c>
      <c r="B138" s="149" t="s">
        <v>280</v>
      </c>
      <c r="C138" s="149" t="s">
        <v>662</v>
      </c>
      <c r="D138" s="150" t="s">
        <v>848</v>
      </c>
      <c r="E138" s="149" t="s">
        <v>43</v>
      </c>
      <c r="F138" s="149" t="s">
        <v>284</v>
      </c>
      <c r="G138" s="151" t="s">
        <v>24</v>
      </c>
      <c r="H138" s="151" t="s">
        <v>25</v>
      </c>
      <c r="I138" s="151" t="s">
        <v>72</v>
      </c>
      <c r="J138" s="151" t="s">
        <v>27</v>
      </c>
      <c r="K138" s="152">
        <v>6</v>
      </c>
      <c r="L138" s="153">
        <v>29952</v>
      </c>
      <c r="M138" s="153">
        <v>34700</v>
      </c>
      <c r="N138" s="153"/>
      <c r="O138" s="149" t="s">
        <v>28</v>
      </c>
      <c r="P138" s="154">
        <v>8</v>
      </c>
      <c r="Q138" s="155">
        <f t="shared" si="8"/>
        <v>48</v>
      </c>
      <c r="R138" s="154">
        <v>1</v>
      </c>
      <c r="S138" s="154">
        <f t="shared" si="9"/>
        <v>12</v>
      </c>
      <c r="T138" s="154">
        <v>5</v>
      </c>
    </row>
    <row r="139" spans="1:21" ht="12.75" customHeight="1">
      <c r="A139" s="149">
        <v>133</v>
      </c>
      <c r="B139" s="149" t="s">
        <v>280</v>
      </c>
      <c r="C139" s="149" t="s">
        <v>285</v>
      </c>
      <c r="D139" s="150" t="s">
        <v>881</v>
      </c>
      <c r="E139" s="149" t="s">
        <v>43</v>
      </c>
      <c r="F139" s="149" t="s">
        <v>286</v>
      </c>
      <c r="G139" s="151" t="s">
        <v>24</v>
      </c>
      <c r="H139" s="151" t="s">
        <v>51</v>
      </c>
      <c r="I139" s="151" t="s">
        <v>72</v>
      </c>
      <c r="J139" s="151" t="s">
        <v>116</v>
      </c>
      <c r="K139" s="152">
        <v>12</v>
      </c>
      <c r="L139" s="153">
        <v>22647</v>
      </c>
      <c r="M139" s="153"/>
      <c r="N139" s="153"/>
      <c r="O139" s="149" t="s">
        <v>41</v>
      </c>
      <c r="P139" s="154">
        <v>6</v>
      </c>
      <c r="Q139" s="155">
        <f t="shared" si="8"/>
        <v>72</v>
      </c>
      <c r="R139" s="154">
        <v>1</v>
      </c>
      <c r="S139" s="154">
        <f t="shared" si="9"/>
        <v>24</v>
      </c>
      <c r="T139" s="154">
        <v>4</v>
      </c>
    </row>
    <row r="140" spans="1:21" ht="12.75" customHeight="1">
      <c r="A140" s="149">
        <v>134</v>
      </c>
      <c r="B140" s="149" t="s">
        <v>280</v>
      </c>
      <c r="C140" s="149" t="s">
        <v>134</v>
      </c>
      <c r="D140" s="150"/>
      <c r="E140" s="149" t="s">
        <v>287</v>
      </c>
      <c r="F140" s="149" t="s">
        <v>288</v>
      </c>
      <c r="G140" s="151" t="s">
        <v>24</v>
      </c>
      <c r="H140" s="151" t="s">
        <v>25</v>
      </c>
      <c r="I140" s="151" t="s">
        <v>45</v>
      </c>
      <c r="J140" s="151" t="s">
        <v>55</v>
      </c>
      <c r="K140" s="152">
        <v>95.96</v>
      </c>
      <c r="L140" s="153">
        <v>35796</v>
      </c>
      <c r="M140" s="153"/>
      <c r="N140" s="153"/>
      <c r="O140" s="149" t="s">
        <v>28</v>
      </c>
      <c r="P140" s="154">
        <v>10</v>
      </c>
      <c r="Q140" s="155">
        <f t="shared" si="8"/>
        <v>959.59999999999991</v>
      </c>
      <c r="R140" s="154">
        <v>1</v>
      </c>
      <c r="S140" s="154">
        <f t="shared" si="9"/>
        <v>191.92</v>
      </c>
      <c r="T140" s="154">
        <v>3</v>
      </c>
    </row>
    <row r="141" spans="1:21" s="70" customFormat="1" ht="12.75" customHeight="1">
      <c r="A141" s="149">
        <v>135</v>
      </c>
      <c r="B141" s="149" t="s">
        <v>280</v>
      </c>
      <c r="C141" s="149" t="s">
        <v>289</v>
      </c>
      <c r="D141" s="150" t="s">
        <v>882</v>
      </c>
      <c r="E141" s="149" t="s">
        <v>43</v>
      </c>
      <c r="F141" s="149" t="s">
        <v>97</v>
      </c>
      <c r="G141" s="151" t="s">
        <v>24</v>
      </c>
      <c r="H141" s="151" t="s">
        <v>25</v>
      </c>
      <c r="I141" s="151" t="s">
        <v>45</v>
      </c>
      <c r="J141" s="151" t="s">
        <v>27</v>
      </c>
      <c r="K141" s="152">
        <v>41.15</v>
      </c>
      <c r="L141" s="153">
        <v>36161</v>
      </c>
      <c r="M141" s="153"/>
      <c r="N141" s="153"/>
      <c r="O141" s="149" t="s">
        <v>28</v>
      </c>
      <c r="P141" s="154">
        <v>8</v>
      </c>
      <c r="Q141" s="155">
        <f t="shared" si="8"/>
        <v>329.2</v>
      </c>
      <c r="R141" s="154">
        <v>1.5</v>
      </c>
      <c r="S141" s="154">
        <f t="shared" si="9"/>
        <v>123.44999999999999</v>
      </c>
      <c r="T141" s="154">
        <v>4</v>
      </c>
    </row>
    <row r="142" spans="1:21" s="70" customFormat="1" ht="12.75" customHeight="1">
      <c r="A142" s="149">
        <v>136</v>
      </c>
      <c r="B142" s="149" t="s">
        <v>280</v>
      </c>
      <c r="C142" s="149" t="s">
        <v>289</v>
      </c>
      <c r="D142" s="150" t="s">
        <v>883</v>
      </c>
      <c r="E142" s="149" t="s">
        <v>43</v>
      </c>
      <c r="F142" s="149" t="s">
        <v>60</v>
      </c>
      <c r="G142" s="151" t="s">
        <v>24</v>
      </c>
      <c r="H142" s="151" t="s">
        <v>25</v>
      </c>
      <c r="I142" s="151" t="s">
        <v>45</v>
      </c>
      <c r="J142" s="151" t="s">
        <v>27</v>
      </c>
      <c r="K142" s="152">
        <v>18.100000000000001</v>
      </c>
      <c r="L142" s="153">
        <v>36526</v>
      </c>
      <c r="M142" s="153"/>
      <c r="N142" s="153"/>
      <c r="O142" s="149" t="s">
        <v>28</v>
      </c>
      <c r="P142" s="154">
        <v>8</v>
      </c>
      <c r="Q142" s="155">
        <f t="shared" si="8"/>
        <v>144.80000000000001</v>
      </c>
      <c r="R142" s="154">
        <v>0.75</v>
      </c>
      <c r="S142" s="154">
        <f t="shared" si="9"/>
        <v>27.150000000000002</v>
      </c>
      <c r="T142" s="154">
        <v>4</v>
      </c>
    </row>
    <row r="143" spans="1:21" ht="12.75" customHeight="1">
      <c r="A143" s="149">
        <v>137</v>
      </c>
      <c r="B143" s="149" t="s">
        <v>280</v>
      </c>
      <c r="C143" s="149" t="s">
        <v>663</v>
      </c>
      <c r="D143" s="150" t="s">
        <v>884</v>
      </c>
      <c r="E143" s="149" t="s">
        <v>290</v>
      </c>
      <c r="F143" s="149" t="s">
        <v>291</v>
      </c>
      <c r="G143" s="151" t="s">
        <v>24</v>
      </c>
      <c r="H143" s="151" t="s">
        <v>25</v>
      </c>
      <c r="I143" s="151" t="s">
        <v>72</v>
      </c>
      <c r="J143" s="151" t="s">
        <v>27</v>
      </c>
      <c r="K143" s="152">
        <v>18.59</v>
      </c>
      <c r="L143" s="153">
        <v>34700</v>
      </c>
      <c r="M143" s="153"/>
      <c r="N143" s="153"/>
      <c r="O143" s="149" t="s">
        <v>28</v>
      </c>
      <c r="P143" s="154">
        <v>8</v>
      </c>
      <c r="Q143" s="155">
        <f t="shared" si="8"/>
        <v>148.72</v>
      </c>
      <c r="R143" s="154">
        <v>1</v>
      </c>
      <c r="S143" s="154">
        <f t="shared" si="9"/>
        <v>37.18</v>
      </c>
      <c r="T143" s="154">
        <v>4</v>
      </c>
    </row>
    <row r="144" spans="1:21" ht="12.75" customHeight="1">
      <c r="A144" s="149">
        <v>138</v>
      </c>
      <c r="B144" s="149" t="s">
        <v>280</v>
      </c>
      <c r="C144" s="149" t="s">
        <v>292</v>
      </c>
      <c r="D144" s="150" t="s">
        <v>885</v>
      </c>
      <c r="E144" s="149" t="s">
        <v>43</v>
      </c>
      <c r="F144" s="149" t="s">
        <v>293</v>
      </c>
      <c r="G144" s="151" t="s">
        <v>88</v>
      </c>
      <c r="H144" s="151" t="s">
        <v>25</v>
      </c>
      <c r="I144" s="151" t="s">
        <v>45</v>
      </c>
      <c r="J144" s="151" t="s">
        <v>294</v>
      </c>
      <c r="K144" s="152">
        <v>6</v>
      </c>
      <c r="L144" s="153" t="s">
        <v>133</v>
      </c>
      <c r="M144" s="153"/>
      <c r="N144" s="153"/>
      <c r="O144" s="149" t="s">
        <v>28</v>
      </c>
      <c r="P144" s="154">
        <v>9.3000000000000007</v>
      </c>
      <c r="Q144" s="155">
        <f t="shared" si="8"/>
        <v>55.800000000000004</v>
      </c>
      <c r="R144" s="154">
        <v>1</v>
      </c>
      <c r="S144" s="154">
        <f t="shared" si="9"/>
        <v>12</v>
      </c>
      <c r="T144" s="154">
        <v>2</v>
      </c>
    </row>
    <row r="145" spans="1:20" ht="12.75" customHeight="1">
      <c r="A145" s="149">
        <v>139</v>
      </c>
      <c r="B145" s="149" t="s">
        <v>280</v>
      </c>
      <c r="C145" s="149" t="s">
        <v>150</v>
      </c>
      <c r="D145" s="150" t="s">
        <v>886</v>
      </c>
      <c r="E145" s="149" t="s">
        <v>295</v>
      </c>
      <c r="F145" s="149" t="s">
        <v>296</v>
      </c>
      <c r="G145" s="151" t="s">
        <v>24</v>
      </c>
      <c r="H145" s="151" t="s">
        <v>25</v>
      </c>
      <c r="I145" s="151" t="s">
        <v>26</v>
      </c>
      <c r="J145" s="151" t="s">
        <v>55</v>
      </c>
      <c r="K145" s="152">
        <v>26</v>
      </c>
      <c r="L145" s="153">
        <v>21551</v>
      </c>
      <c r="M145" s="153">
        <v>35065</v>
      </c>
      <c r="N145" s="153"/>
      <c r="O145" s="149" t="s">
        <v>28</v>
      </c>
      <c r="P145" s="154">
        <v>10</v>
      </c>
      <c r="Q145" s="155">
        <f t="shared" si="8"/>
        <v>260</v>
      </c>
      <c r="R145" s="154">
        <v>1</v>
      </c>
      <c r="S145" s="154">
        <f t="shared" si="9"/>
        <v>52</v>
      </c>
      <c r="T145" s="154">
        <v>3</v>
      </c>
    </row>
    <row r="146" spans="1:20" s="70" customFormat="1" ht="12.75" customHeight="1">
      <c r="A146" s="149">
        <v>140</v>
      </c>
      <c r="B146" s="149" t="s">
        <v>280</v>
      </c>
      <c r="C146" s="149" t="s">
        <v>150</v>
      </c>
      <c r="D146" s="150" t="s">
        <v>887</v>
      </c>
      <c r="E146" s="149" t="s">
        <v>297</v>
      </c>
      <c r="F146" s="149" t="s">
        <v>298</v>
      </c>
      <c r="G146" s="151" t="s">
        <v>24</v>
      </c>
      <c r="H146" s="151" t="s">
        <v>25</v>
      </c>
      <c r="I146" s="151" t="s">
        <v>133</v>
      </c>
      <c r="J146" s="151" t="s">
        <v>141</v>
      </c>
      <c r="K146" s="152">
        <v>60.2</v>
      </c>
      <c r="L146" s="153">
        <v>40544</v>
      </c>
      <c r="M146" s="153"/>
      <c r="N146" s="153"/>
      <c r="O146" s="149" t="s">
        <v>48</v>
      </c>
      <c r="P146" s="154">
        <v>10</v>
      </c>
      <c r="Q146" s="155">
        <f t="shared" si="8"/>
        <v>602</v>
      </c>
      <c r="R146" s="154">
        <v>0.75</v>
      </c>
      <c r="S146" s="154">
        <f t="shared" si="9"/>
        <v>90.300000000000011</v>
      </c>
      <c r="T146" s="154">
        <v>3</v>
      </c>
    </row>
    <row r="147" spans="1:20" s="70" customFormat="1" ht="12.75" customHeight="1">
      <c r="A147" s="149">
        <v>141</v>
      </c>
      <c r="B147" s="149" t="s">
        <v>280</v>
      </c>
      <c r="C147" s="149" t="s">
        <v>301</v>
      </c>
      <c r="D147" s="150" t="s">
        <v>888</v>
      </c>
      <c r="E147" s="149" t="s">
        <v>43</v>
      </c>
      <c r="F147" s="149" t="s">
        <v>225</v>
      </c>
      <c r="G147" s="151" t="s">
        <v>24</v>
      </c>
      <c r="H147" s="151" t="s">
        <v>25</v>
      </c>
      <c r="I147" s="151" t="s">
        <v>26</v>
      </c>
      <c r="J147" s="151" t="s">
        <v>421</v>
      </c>
      <c r="K147" s="152">
        <v>30</v>
      </c>
      <c r="L147" s="153">
        <v>29221</v>
      </c>
      <c r="M147" s="153">
        <v>35796</v>
      </c>
      <c r="N147" s="153"/>
      <c r="O147" s="149" t="s">
        <v>28</v>
      </c>
      <c r="P147" s="154">
        <v>10</v>
      </c>
      <c r="Q147" s="155">
        <f t="shared" si="8"/>
        <v>300</v>
      </c>
      <c r="R147" s="154">
        <v>1</v>
      </c>
      <c r="S147" s="154">
        <f t="shared" si="9"/>
        <v>60</v>
      </c>
      <c r="T147" s="154">
        <v>3</v>
      </c>
    </row>
    <row r="148" spans="1:20" s="70" customFormat="1" ht="12.75" customHeight="1">
      <c r="A148" s="149">
        <v>142</v>
      </c>
      <c r="B148" s="149" t="s">
        <v>280</v>
      </c>
      <c r="C148" s="149" t="s">
        <v>301</v>
      </c>
      <c r="D148" s="150" t="s">
        <v>889</v>
      </c>
      <c r="E148" s="149" t="s">
        <v>43</v>
      </c>
      <c r="F148" s="149" t="s">
        <v>302</v>
      </c>
      <c r="G148" s="151" t="s">
        <v>24</v>
      </c>
      <c r="H148" s="151" t="s">
        <v>25</v>
      </c>
      <c r="I148" s="151" t="s">
        <v>45</v>
      </c>
      <c r="J148" s="151" t="s">
        <v>421</v>
      </c>
      <c r="K148" s="152">
        <v>54.25</v>
      </c>
      <c r="L148" s="153">
        <v>29587</v>
      </c>
      <c r="M148" s="156" t="s">
        <v>47</v>
      </c>
      <c r="N148" s="153"/>
      <c r="O148" s="149" t="s">
        <v>28</v>
      </c>
      <c r="P148" s="154">
        <v>10</v>
      </c>
      <c r="Q148" s="155">
        <f t="shared" si="8"/>
        <v>542.5</v>
      </c>
      <c r="R148" s="154">
        <v>1.33</v>
      </c>
      <c r="S148" s="154">
        <f t="shared" si="9"/>
        <v>144.30500000000001</v>
      </c>
      <c r="T148" s="154">
        <v>3</v>
      </c>
    </row>
    <row r="149" spans="1:20" s="70" customFormat="1" ht="12.75" customHeight="1">
      <c r="A149" s="149">
        <v>143</v>
      </c>
      <c r="B149" s="149" t="s">
        <v>280</v>
      </c>
      <c r="C149" s="149" t="s">
        <v>664</v>
      </c>
      <c r="D149" s="150" t="s">
        <v>890</v>
      </c>
      <c r="E149" s="149" t="s">
        <v>43</v>
      </c>
      <c r="F149" s="149" t="s">
        <v>303</v>
      </c>
      <c r="G149" s="151" t="s">
        <v>24</v>
      </c>
      <c r="H149" s="151" t="s">
        <v>25</v>
      </c>
      <c r="I149" s="151" t="s">
        <v>45</v>
      </c>
      <c r="J149" s="151" t="s">
        <v>753</v>
      </c>
      <c r="K149" s="152">
        <v>77.459999999999994</v>
      </c>
      <c r="L149" s="153">
        <v>32509</v>
      </c>
      <c r="M149" s="156" t="s">
        <v>304</v>
      </c>
      <c r="N149" s="153"/>
      <c r="O149" s="149" t="s">
        <v>28</v>
      </c>
      <c r="P149" s="154">
        <v>9.4</v>
      </c>
      <c r="Q149" s="155">
        <f t="shared" si="8"/>
        <v>728.12400000000002</v>
      </c>
      <c r="R149" s="154">
        <v>1</v>
      </c>
      <c r="S149" s="154">
        <f t="shared" si="9"/>
        <v>154.91999999999999</v>
      </c>
      <c r="T149" s="154">
        <v>3</v>
      </c>
    </row>
    <row r="150" spans="1:20" s="70" customFormat="1" ht="12.75" customHeight="1">
      <c r="A150" s="149">
        <v>144</v>
      </c>
      <c r="B150" s="149" t="s">
        <v>280</v>
      </c>
      <c r="C150" s="149" t="s">
        <v>664</v>
      </c>
      <c r="D150" s="150" t="s">
        <v>891</v>
      </c>
      <c r="E150" s="149" t="s">
        <v>43</v>
      </c>
      <c r="F150" s="149" t="s">
        <v>155</v>
      </c>
      <c r="G150" s="151" t="s">
        <v>24</v>
      </c>
      <c r="H150" s="151" t="s">
        <v>25</v>
      </c>
      <c r="I150" s="151" t="s">
        <v>45</v>
      </c>
      <c r="J150" s="151" t="s">
        <v>55</v>
      </c>
      <c r="K150" s="152">
        <v>78.459999999999994</v>
      </c>
      <c r="L150" s="153">
        <v>32509</v>
      </c>
      <c r="M150" s="153"/>
      <c r="N150" s="153"/>
      <c r="O150" s="149" t="s">
        <v>41</v>
      </c>
      <c r="P150" s="154">
        <v>10</v>
      </c>
      <c r="Q150" s="155">
        <f t="shared" si="8"/>
        <v>784.59999999999991</v>
      </c>
      <c r="R150" s="154">
        <v>1</v>
      </c>
      <c r="S150" s="154">
        <f t="shared" si="9"/>
        <v>156.91999999999999</v>
      </c>
      <c r="T150" s="154">
        <v>3</v>
      </c>
    </row>
    <row r="151" spans="1:20" s="70" customFormat="1" ht="12.75" customHeight="1">
      <c r="A151" s="149">
        <v>145</v>
      </c>
      <c r="B151" s="149" t="s">
        <v>280</v>
      </c>
      <c r="C151" s="149" t="s">
        <v>689</v>
      </c>
      <c r="D151" s="150" t="s">
        <v>892</v>
      </c>
      <c r="E151" s="149" t="s">
        <v>43</v>
      </c>
      <c r="F151" s="149" t="s">
        <v>305</v>
      </c>
      <c r="G151" s="151" t="s">
        <v>24</v>
      </c>
      <c r="H151" s="151" t="s">
        <v>25</v>
      </c>
      <c r="I151" s="151"/>
      <c r="J151" s="151" t="s">
        <v>55</v>
      </c>
      <c r="K151" s="152">
        <v>24.15</v>
      </c>
      <c r="L151" s="153">
        <v>39083</v>
      </c>
      <c r="M151" s="153"/>
      <c r="N151" s="153"/>
      <c r="O151" s="149" t="s">
        <v>28</v>
      </c>
      <c r="P151" s="154">
        <v>8.4</v>
      </c>
      <c r="Q151" s="155">
        <f t="shared" si="8"/>
        <v>202.85999999999999</v>
      </c>
      <c r="R151" s="154">
        <v>1</v>
      </c>
      <c r="S151" s="154">
        <f t="shared" si="9"/>
        <v>48.3</v>
      </c>
      <c r="T151" s="154">
        <v>3</v>
      </c>
    </row>
    <row r="152" spans="1:20" s="70" customFormat="1" ht="12.75" customHeight="1">
      <c r="A152" s="149">
        <v>146</v>
      </c>
      <c r="B152" s="149" t="s">
        <v>280</v>
      </c>
      <c r="C152" s="149" t="s">
        <v>307</v>
      </c>
      <c r="D152" s="150" t="s">
        <v>893</v>
      </c>
      <c r="E152" s="149" t="s">
        <v>308</v>
      </c>
      <c r="F152" s="149" t="s">
        <v>97</v>
      </c>
      <c r="G152" s="151" t="s">
        <v>24</v>
      </c>
      <c r="H152" s="151" t="s">
        <v>25</v>
      </c>
      <c r="I152" s="151" t="s">
        <v>45</v>
      </c>
      <c r="J152" s="151" t="s">
        <v>640</v>
      </c>
      <c r="K152" s="152">
        <v>23.15</v>
      </c>
      <c r="L152" s="153">
        <v>28491</v>
      </c>
      <c r="M152" s="153">
        <v>36526</v>
      </c>
      <c r="N152" s="153"/>
      <c r="O152" s="149" t="s">
        <v>28</v>
      </c>
      <c r="P152" s="154">
        <v>8.1999999999999993</v>
      </c>
      <c r="Q152" s="155">
        <f t="shared" si="8"/>
        <v>189.82999999999998</v>
      </c>
      <c r="R152" s="154">
        <v>1.5</v>
      </c>
      <c r="S152" s="154">
        <f t="shared" si="9"/>
        <v>69.449999999999989</v>
      </c>
      <c r="T152" s="154">
        <v>4</v>
      </c>
    </row>
    <row r="153" spans="1:20" ht="12.75" customHeight="1">
      <c r="A153" s="149">
        <v>147</v>
      </c>
      <c r="B153" s="149" t="s">
        <v>280</v>
      </c>
      <c r="C153" s="149" t="s">
        <v>309</v>
      </c>
      <c r="D153" s="150"/>
      <c r="E153" s="149" t="s">
        <v>43</v>
      </c>
      <c r="F153" s="149" t="s">
        <v>310</v>
      </c>
      <c r="G153" s="151" t="s">
        <v>24</v>
      </c>
      <c r="H153" s="151" t="s">
        <v>25</v>
      </c>
      <c r="I153" s="151" t="s">
        <v>45</v>
      </c>
      <c r="J153" s="151" t="s">
        <v>34</v>
      </c>
      <c r="K153" s="152">
        <v>24</v>
      </c>
      <c r="L153" s="153" t="s">
        <v>133</v>
      </c>
      <c r="M153" s="153"/>
      <c r="N153" s="153"/>
      <c r="O153" s="149" t="s">
        <v>28</v>
      </c>
      <c r="P153" s="154">
        <v>7</v>
      </c>
      <c r="Q153" s="155">
        <f t="shared" si="8"/>
        <v>168</v>
      </c>
      <c r="R153" s="154">
        <v>1</v>
      </c>
      <c r="S153" s="154">
        <f t="shared" si="9"/>
        <v>48</v>
      </c>
      <c r="T153" s="154">
        <v>3</v>
      </c>
    </row>
    <row r="154" spans="1:20" s="70" customFormat="1" ht="12.75" customHeight="1">
      <c r="A154" s="149">
        <v>148</v>
      </c>
      <c r="B154" s="149" t="s">
        <v>280</v>
      </c>
      <c r="C154" s="149" t="s">
        <v>311</v>
      </c>
      <c r="D154" s="150" t="s">
        <v>894</v>
      </c>
      <c r="E154" s="149" t="s">
        <v>312</v>
      </c>
      <c r="F154" s="149" t="s">
        <v>152</v>
      </c>
      <c r="G154" s="151" t="s">
        <v>24</v>
      </c>
      <c r="H154" s="151" t="s">
        <v>25</v>
      </c>
      <c r="I154" s="151" t="s">
        <v>45</v>
      </c>
      <c r="J154" s="151" t="s">
        <v>55</v>
      </c>
      <c r="K154" s="152">
        <v>57.8</v>
      </c>
      <c r="L154" s="153">
        <v>27030</v>
      </c>
      <c r="M154" s="153">
        <v>36526</v>
      </c>
      <c r="N154" s="153">
        <v>36526</v>
      </c>
      <c r="O154" s="149" t="s">
        <v>28</v>
      </c>
      <c r="P154" s="154">
        <v>10</v>
      </c>
      <c r="Q154" s="155">
        <f t="shared" si="8"/>
        <v>578</v>
      </c>
      <c r="R154" s="154">
        <v>0.8</v>
      </c>
      <c r="S154" s="154">
        <f t="shared" si="9"/>
        <v>92.48</v>
      </c>
      <c r="T154" s="154">
        <v>2</v>
      </c>
    </row>
    <row r="155" spans="1:20" s="70" customFormat="1" ht="12.75" customHeight="1">
      <c r="A155" s="149">
        <v>149</v>
      </c>
      <c r="B155" s="149" t="s">
        <v>280</v>
      </c>
      <c r="C155" s="149" t="s">
        <v>311</v>
      </c>
      <c r="D155" s="150" t="s">
        <v>895</v>
      </c>
      <c r="E155" s="149" t="s">
        <v>313</v>
      </c>
      <c r="F155" s="149" t="s">
        <v>754</v>
      </c>
      <c r="G155" s="151" t="s">
        <v>24</v>
      </c>
      <c r="H155" s="151" t="s">
        <v>25</v>
      </c>
      <c r="I155" s="151" t="s">
        <v>45</v>
      </c>
      <c r="J155" s="151" t="s">
        <v>55</v>
      </c>
      <c r="K155" s="152">
        <v>33</v>
      </c>
      <c r="L155" s="153">
        <v>27030</v>
      </c>
      <c r="M155" s="153">
        <v>36892</v>
      </c>
      <c r="N155" s="153"/>
      <c r="O155" s="149" t="s">
        <v>28</v>
      </c>
      <c r="P155" s="154">
        <v>10</v>
      </c>
      <c r="Q155" s="155">
        <f t="shared" si="8"/>
        <v>330</v>
      </c>
      <c r="R155" s="154">
        <v>1</v>
      </c>
      <c r="S155" s="154">
        <f t="shared" si="9"/>
        <v>66</v>
      </c>
      <c r="T155" s="154">
        <v>2</v>
      </c>
    </row>
    <row r="156" spans="1:20" ht="38.25" customHeight="1">
      <c r="A156" s="149">
        <v>150</v>
      </c>
      <c r="B156" s="149" t="s">
        <v>280</v>
      </c>
      <c r="C156" s="149" t="s">
        <v>690</v>
      </c>
      <c r="D156" s="150"/>
      <c r="E156" s="149"/>
      <c r="F156" s="149" t="s">
        <v>314</v>
      </c>
      <c r="G156" s="151" t="s">
        <v>24</v>
      </c>
      <c r="H156" s="151" t="s">
        <v>25</v>
      </c>
      <c r="I156" s="151" t="s">
        <v>45</v>
      </c>
      <c r="J156" s="151" t="s">
        <v>141</v>
      </c>
      <c r="K156" s="152">
        <v>17.100000000000001</v>
      </c>
      <c r="L156" s="156" t="s">
        <v>82</v>
      </c>
      <c r="M156" s="153"/>
      <c r="N156" s="153"/>
      <c r="O156" s="149" t="s">
        <v>28</v>
      </c>
      <c r="P156" s="154">
        <v>11.5</v>
      </c>
      <c r="Q156" s="155">
        <f t="shared" si="8"/>
        <v>196.65</v>
      </c>
      <c r="R156" s="154">
        <v>1</v>
      </c>
      <c r="S156" s="154">
        <f t="shared" si="9"/>
        <v>34.200000000000003</v>
      </c>
      <c r="T156" s="154">
        <v>2</v>
      </c>
    </row>
    <row r="157" spans="1:20" ht="39.75" customHeight="1">
      <c r="A157" s="149">
        <v>151</v>
      </c>
      <c r="B157" s="149" t="s">
        <v>280</v>
      </c>
      <c r="C157" s="149" t="s">
        <v>690</v>
      </c>
      <c r="D157" s="150"/>
      <c r="E157" s="149"/>
      <c r="F157" s="149" t="s">
        <v>152</v>
      </c>
      <c r="G157" s="151" t="s">
        <v>24</v>
      </c>
      <c r="H157" s="151" t="s">
        <v>25</v>
      </c>
      <c r="I157" s="151" t="s">
        <v>45</v>
      </c>
      <c r="J157" s="151" t="s">
        <v>141</v>
      </c>
      <c r="K157" s="152">
        <v>59.2</v>
      </c>
      <c r="L157" s="156" t="s">
        <v>82</v>
      </c>
      <c r="M157" s="153"/>
      <c r="N157" s="153"/>
      <c r="O157" s="149" t="s">
        <v>28</v>
      </c>
      <c r="P157" s="154">
        <v>11.5</v>
      </c>
      <c r="Q157" s="155">
        <f t="shared" si="8"/>
        <v>680.80000000000007</v>
      </c>
      <c r="R157" s="154">
        <v>1</v>
      </c>
      <c r="S157" s="154">
        <f t="shared" si="9"/>
        <v>118.4</v>
      </c>
      <c r="T157" s="154">
        <v>2</v>
      </c>
    </row>
    <row r="158" spans="1:20" ht="39.75" customHeight="1">
      <c r="A158" s="149">
        <v>152</v>
      </c>
      <c r="B158" s="149" t="s">
        <v>280</v>
      </c>
      <c r="C158" s="149" t="s">
        <v>690</v>
      </c>
      <c r="D158" s="150"/>
      <c r="E158" s="149"/>
      <c r="F158" s="149" t="s">
        <v>315</v>
      </c>
      <c r="G158" s="151" t="s">
        <v>24</v>
      </c>
      <c r="H158" s="151" t="s">
        <v>25</v>
      </c>
      <c r="I158" s="151" t="s">
        <v>45</v>
      </c>
      <c r="J158" s="151" t="s">
        <v>141</v>
      </c>
      <c r="K158" s="152">
        <v>65.2</v>
      </c>
      <c r="L158" s="156" t="s">
        <v>82</v>
      </c>
      <c r="M158" s="153"/>
      <c r="N158" s="153"/>
      <c r="O158" s="149" t="s">
        <v>28</v>
      </c>
      <c r="P158" s="154">
        <v>11.5</v>
      </c>
      <c r="Q158" s="155">
        <f t="shared" si="8"/>
        <v>749.80000000000007</v>
      </c>
      <c r="R158" s="154">
        <v>1</v>
      </c>
      <c r="S158" s="154">
        <f t="shared" si="9"/>
        <v>130.4</v>
      </c>
      <c r="T158" s="154">
        <v>2</v>
      </c>
    </row>
    <row r="159" spans="1:20" s="70" customFormat="1" ht="13.5" customHeight="1">
      <c r="A159" s="149">
        <v>153</v>
      </c>
      <c r="B159" s="149" t="s">
        <v>280</v>
      </c>
      <c r="C159" s="149" t="s">
        <v>691</v>
      </c>
      <c r="D159" s="150" t="s">
        <v>896</v>
      </c>
      <c r="E159" s="149" t="s">
        <v>316</v>
      </c>
      <c r="F159" s="149" t="s">
        <v>317</v>
      </c>
      <c r="G159" s="151" t="s">
        <v>24</v>
      </c>
      <c r="H159" s="151" t="s">
        <v>25</v>
      </c>
      <c r="I159" s="151" t="s">
        <v>45</v>
      </c>
      <c r="J159" s="151" t="s">
        <v>67</v>
      </c>
      <c r="K159" s="152">
        <v>15.1</v>
      </c>
      <c r="L159" s="156" t="s">
        <v>254</v>
      </c>
      <c r="M159" s="153"/>
      <c r="N159" s="153"/>
      <c r="O159" s="149" t="s">
        <v>48</v>
      </c>
      <c r="P159" s="154">
        <v>10</v>
      </c>
      <c r="Q159" s="155">
        <f t="shared" si="8"/>
        <v>151</v>
      </c>
      <c r="R159" s="154">
        <v>1</v>
      </c>
      <c r="S159" s="154">
        <f t="shared" si="9"/>
        <v>30.2</v>
      </c>
      <c r="T159" s="154">
        <v>5</v>
      </c>
    </row>
    <row r="160" spans="1:20" ht="25.5" customHeight="1">
      <c r="A160" s="149">
        <v>154</v>
      </c>
      <c r="B160" s="149" t="s">
        <v>280</v>
      </c>
      <c r="C160" s="157" t="s">
        <v>692</v>
      </c>
      <c r="D160" s="151"/>
      <c r="E160" s="149"/>
      <c r="F160" s="149" t="s">
        <v>97</v>
      </c>
      <c r="G160" s="151" t="s">
        <v>24</v>
      </c>
      <c r="H160" s="151" t="s">
        <v>25</v>
      </c>
      <c r="I160" s="151" t="s">
        <v>45</v>
      </c>
      <c r="J160" s="151" t="s">
        <v>141</v>
      </c>
      <c r="K160" s="158">
        <v>59.2</v>
      </c>
      <c r="L160" s="156" t="s">
        <v>304</v>
      </c>
      <c r="M160" s="153"/>
      <c r="N160" s="153"/>
      <c r="O160" s="149" t="s">
        <v>28</v>
      </c>
      <c r="P160" s="154">
        <v>11.5</v>
      </c>
      <c r="Q160" s="155">
        <f t="shared" si="8"/>
        <v>680.80000000000007</v>
      </c>
      <c r="R160" s="154">
        <v>1</v>
      </c>
      <c r="S160" s="154">
        <f t="shared" si="9"/>
        <v>118.4</v>
      </c>
      <c r="T160" s="154">
        <v>2</v>
      </c>
    </row>
    <row r="161" spans="1:20" ht="24.75" customHeight="1">
      <c r="A161" s="149">
        <v>155</v>
      </c>
      <c r="B161" s="149" t="s">
        <v>280</v>
      </c>
      <c r="C161" s="157" t="s">
        <v>692</v>
      </c>
      <c r="D161" s="151"/>
      <c r="E161" s="149"/>
      <c r="F161" s="149" t="s">
        <v>303</v>
      </c>
      <c r="G161" s="151" t="s">
        <v>24</v>
      </c>
      <c r="H161" s="151" t="s">
        <v>25</v>
      </c>
      <c r="I161" s="151" t="s">
        <v>45</v>
      </c>
      <c r="J161" s="151" t="s">
        <v>141</v>
      </c>
      <c r="K161" s="158">
        <v>125.3</v>
      </c>
      <c r="L161" s="156" t="s">
        <v>304</v>
      </c>
      <c r="M161" s="153"/>
      <c r="N161" s="153"/>
      <c r="O161" s="149" t="s">
        <v>28</v>
      </c>
      <c r="P161" s="154">
        <v>11.5</v>
      </c>
      <c r="Q161" s="155">
        <f t="shared" si="8"/>
        <v>1440.95</v>
      </c>
      <c r="R161" s="154">
        <v>1</v>
      </c>
      <c r="S161" s="154">
        <f t="shared" si="9"/>
        <v>250.6</v>
      </c>
      <c r="T161" s="154">
        <v>2</v>
      </c>
    </row>
    <row r="162" spans="1:20" ht="24.75" customHeight="1">
      <c r="A162" s="149">
        <v>156</v>
      </c>
      <c r="B162" s="149" t="s">
        <v>280</v>
      </c>
      <c r="C162" s="157" t="s">
        <v>692</v>
      </c>
      <c r="D162" s="151"/>
      <c r="E162" s="149"/>
      <c r="F162" s="149" t="s">
        <v>318</v>
      </c>
      <c r="G162" s="151" t="s">
        <v>24</v>
      </c>
      <c r="H162" s="151" t="s">
        <v>25</v>
      </c>
      <c r="I162" s="151" t="s">
        <v>45</v>
      </c>
      <c r="J162" s="151" t="s">
        <v>141</v>
      </c>
      <c r="K162" s="158">
        <v>74.2</v>
      </c>
      <c r="L162" s="156" t="s">
        <v>304</v>
      </c>
      <c r="M162" s="153"/>
      <c r="N162" s="153"/>
      <c r="O162" s="149" t="s">
        <v>28</v>
      </c>
      <c r="P162" s="154">
        <v>11.5</v>
      </c>
      <c r="Q162" s="155">
        <f t="shared" si="8"/>
        <v>853.30000000000007</v>
      </c>
      <c r="R162" s="154">
        <v>1</v>
      </c>
      <c r="S162" s="154">
        <f t="shared" si="9"/>
        <v>148.4</v>
      </c>
      <c r="T162" s="154">
        <v>2</v>
      </c>
    </row>
    <row r="163" spans="1:20" ht="24" customHeight="1">
      <c r="A163" s="149">
        <v>157</v>
      </c>
      <c r="B163" s="149" t="s">
        <v>280</v>
      </c>
      <c r="C163" s="157" t="s">
        <v>692</v>
      </c>
      <c r="D163" s="151"/>
      <c r="E163" s="149"/>
      <c r="F163" s="149" t="s">
        <v>315</v>
      </c>
      <c r="G163" s="151" t="s">
        <v>24</v>
      </c>
      <c r="H163" s="151" t="s">
        <v>25</v>
      </c>
      <c r="I163" s="151" t="s">
        <v>45</v>
      </c>
      <c r="J163" s="151" t="s">
        <v>141</v>
      </c>
      <c r="K163" s="158">
        <v>65.2</v>
      </c>
      <c r="L163" s="156" t="s">
        <v>304</v>
      </c>
      <c r="M163" s="153"/>
      <c r="N163" s="153"/>
      <c r="O163" s="149" t="s">
        <v>28</v>
      </c>
      <c r="P163" s="154">
        <v>11.5</v>
      </c>
      <c r="Q163" s="155">
        <f t="shared" si="8"/>
        <v>749.80000000000007</v>
      </c>
      <c r="R163" s="154">
        <v>1</v>
      </c>
      <c r="S163" s="154">
        <f t="shared" si="9"/>
        <v>130.4</v>
      </c>
      <c r="T163" s="154">
        <v>2</v>
      </c>
    </row>
    <row r="164" spans="1:20" ht="23.25" customHeight="1">
      <c r="A164" s="149">
        <v>158</v>
      </c>
      <c r="B164" s="149" t="s">
        <v>280</v>
      </c>
      <c r="C164" s="157" t="s">
        <v>692</v>
      </c>
      <c r="D164" s="151" t="s">
        <v>897</v>
      </c>
      <c r="E164" s="149"/>
      <c r="F164" s="149" t="s">
        <v>318</v>
      </c>
      <c r="G164" s="151" t="s">
        <v>24</v>
      </c>
      <c r="H164" s="151" t="s">
        <v>25</v>
      </c>
      <c r="I164" s="151" t="s">
        <v>45</v>
      </c>
      <c r="J164" s="151" t="s">
        <v>319</v>
      </c>
      <c r="K164" s="158">
        <v>102.42</v>
      </c>
      <c r="L164" s="156" t="s">
        <v>320</v>
      </c>
      <c r="M164" s="153"/>
      <c r="N164" s="153"/>
      <c r="O164" s="149" t="s">
        <v>48</v>
      </c>
      <c r="P164" s="154"/>
      <c r="Q164" s="155"/>
      <c r="R164" s="154"/>
      <c r="S164" s="154"/>
      <c r="T164" s="154">
        <v>2</v>
      </c>
    </row>
    <row r="165" spans="1:20" ht="24" customHeight="1">
      <c r="A165" s="149">
        <v>159</v>
      </c>
      <c r="B165" s="149" t="s">
        <v>280</v>
      </c>
      <c r="C165" s="157" t="s">
        <v>692</v>
      </c>
      <c r="D165" s="151" t="s">
        <v>898</v>
      </c>
      <c r="E165" s="149"/>
      <c r="F165" s="149" t="s">
        <v>321</v>
      </c>
      <c r="G165" s="151" t="s">
        <v>24</v>
      </c>
      <c r="H165" s="151" t="s">
        <v>25</v>
      </c>
      <c r="I165" s="151" t="s">
        <v>45</v>
      </c>
      <c r="J165" s="151" t="s">
        <v>141</v>
      </c>
      <c r="K165" s="158">
        <v>74.3</v>
      </c>
      <c r="L165" s="156" t="s">
        <v>320</v>
      </c>
      <c r="M165" s="153"/>
      <c r="N165" s="153"/>
      <c r="O165" s="149" t="s">
        <v>48</v>
      </c>
      <c r="P165" s="154"/>
      <c r="Q165" s="155"/>
      <c r="R165" s="154"/>
      <c r="S165" s="154"/>
      <c r="T165" s="154">
        <v>2</v>
      </c>
    </row>
    <row r="166" spans="1:20" ht="24.75" customHeight="1">
      <c r="A166" s="149">
        <v>160</v>
      </c>
      <c r="B166" s="149" t="s">
        <v>280</v>
      </c>
      <c r="C166" s="157" t="s">
        <v>692</v>
      </c>
      <c r="D166" s="151" t="s">
        <v>899</v>
      </c>
      <c r="E166" s="149"/>
      <c r="F166" s="149" t="s">
        <v>225</v>
      </c>
      <c r="G166" s="151" t="s">
        <v>24</v>
      </c>
      <c r="H166" s="151" t="s">
        <v>25</v>
      </c>
      <c r="I166" s="151" t="s">
        <v>45</v>
      </c>
      <c r="J166" s="151" t="s">
        <v>141</v>
      </c>
      <c r="K166" s="158">
        <v>62.25</v>
      </c>
      <c r="L166" s="156" t="s">
        <v>320</v>
      </c>
      <c r="M166" s="153"/>
      <c r="N166" s="153"/>
      <c r="O166" s="149" t="s">
        <v>48</v>
      </c>
      <c r="P166" s="154"/>
      <c r="Q166" s="155"/>
      <c r="R166" s="154"/>
      <c r="S166" s="154"/>
      <c r="T166" s="154">
        <v>2</v>
      </c>
    </row>
    <row r="167" spans="1:20" ht="24" customHeight="1">
      <c r="A167" s="149">
        <v>161</v>
      </c>
      <c r="B167" s="149" t="s">
        <v>280</v>
      </c>
      <c r="C167" s="157" t="s">
        <v>692</v>
      </c>
      <c r="D167" s="151" t="s">
        <v>900</v>
      </c>
      <c r="E167" s="149"/>
      <c r="F167" s="149" t="s">
        <v>318</v>
      </c>
      <c r="G167" s="151" t="s">
        <v>24</v>
      </c>
      <c r="H167" s="151" t="s">
        <v>25</v>
      </c>
      <c r="I167" s="151" t="s">
        <v>45</v>
      </c>
      <c r="J167" s="151" t="s">
        <v>55</v>
      </c>
      <c r="K167" s="158">
        <v>77.88</v>
      </c>
      <c r="L167" s="156" t="s">
        <v>320</v>
      </c>
      <c r="M167" s="153"/>
      <c r="N167" s="153"/>
      <c r="O167" s="149" t="s">
        <v>48</v>
      </c>
      <c r="P167" s="154"/>
      <c r="Q167" s="155"/>
      <c r="R167" s="154"/>
      <c r="S167" s="154"/>
      <c r="T167" s="154">
        <v>2</v>
      </c>
    </row>
    <row r="168" spans="1:20" ht="24" customHeight="1">
      <c r="A168" s="149">
        <v>162</v>
      </c>
      <c r="B168" s="149" t="s">
        <v>280</v>
      </c>
      <c r="C168" s="157" t="s">
        <v>692</v>
      </c>
      <c r="D168" s="151" t="s">
        <v>901</v>
      </c>
      <c r="E168" s="149"/>
      <c r="F168" s="149" t="s">
        <v>748</v>
      </c>
      <c r="G168" s="151" t="s">
        <v>24</v>
      </c>
      <c r="H168" s="151" t="s">
        <v>25</v>
      </c>
      <c r="I168" s="151" t="s">
        <v>133</v>
      </c>
      <c r="J168" s="151" t="s">
        <v>141</v>
      </c>
      <c r="K168" s="158">
        <v>50.2</v>
      </c>
      <c r="L168" s="156">
        <v>39814</v>
      </c>
      <c r="M168" s="153"/>
      <c r="N168" s="153"/>
      <c r="O168" s="149" t="s">
        <v>48</v>
      </c>
      <c r="P168" s="154"/>
      <c r="Q168" s="155"/>
      <c r="R168" s="154"/>
      <c r="S168" s="154"/>
      <c r="T168" s="154">
        <v>2</v>
      </c>
    </row>
    <row r="169" spans="1:20" ht="15" customHeight="1">
      <c r="A169" s="149">
        <v>61</v>
      </c>
      <c r="B169" s="149" t="s">
        <v>280</v>
      </c>
      <c r="C169" s="149" t="s">
        <v>299</v>
      </c>
      <c r="D169" s="150" t="s">
        <v>822</v>
      </c>
      <c r="E169" s="149"/>
      <c r="F169" s="149" t="s">
        <v>298</v>
      </c>
      <c r="G169" s="151" t="s">
        <v>63</v>
      </c>
      <c r="H169" s="151" t="s">
        <v>25</v>
      </c>
      <c r="I169" s="151" t="s">
        <v>72</v>
      </c>
      <c r="J169" s="151" t="s">
        <v>300</v>
      </c>
      <c r="K169" s="152">
        <v>18</v>
      </c>
      <c r="L169" s="153" t="s">
        <v>133</v>
      </c>
      <c r="M169" s="153"/>
      <c r="N169" s="153"/>
      <c r="O169" s="149" t="s">
        <v>41</v>
      </c>
      <c r="P169" s="154">
        <v>6.7</v>
      </c>
      <c r="Q169" s="155">
        <f>P169*K169</f>
        <v>120.60000000000001</v>
      </c>
      <c r="R169" s="154">
        <v>1</v>
      </c>
      <c r="S169" s="154">
        <f>R169*K169*2</f>
        <v>36</v>
      </c>
      <c r="T169" s="154">
        <v>4</v>
      </c>
    </row>
    <row r="170" spans="1:20" ht="15" customHeight="1">
      <c r="A170" s="138">
        <v>163</v>
      </c>
      <c r="B170" s="138" t="s">
        <v>322</v>
      </c>
      <c r="C170" s="138" t="s">
        <v>323</v>
      </c>
      <c r="D170" s="139"/>
      <c r="E170" s="138"/>
      <c r="F170" s="138" t="s">
        <v>324</v>
      </c>
      <c r="G170" s="140" t="s">
        <v>88</v>
      </c>
      <c r="H170" s="140" t="s">
        <v>25</v>
      </c>
      <c r="I170" s="140" t="s">
        <v>45</v>
      </c>
      <c r="J170" s="140" t="s">
        <v>55</v>
      </c>
      <c r="K170" s="141">
        <v>24.1</v>
      </c>
      <c r="L170" s="142">
        <v>37257</v>
      </c>
      <c r="M170" s="142"/>
      <c r="N170" s="142"/>
      <c r="O170" s="138" t="s">
        <v>28</v>
      </c>
      <c r="P170" s="143">
        <v>10</v>
      </c>
      <c r="Q170" s="144">
        <f t="shared" ref="Q170:Q201" si="10">P170*K170</f>
        <v>241</v>
      </c>
      <c r="R170" s="143">
        <v>1</v>
      </c>
      <c r="S170" s="143">
        <f t="shared" ref="S170:S201" si="11">R170*K170*2</f>
        <v>48.2</v>
      </c>
      <c r="T170" s="143">
        <v>3</v>
      </c>
    </row>
    <row r="171" spans="1:20" ht="13.5" customHeight="1">
      <c r="A171" s="138">
        <v>164</v>
      </c>
      <c r="B171" s="138" t="s">
        <v>322</v>
      </c>
      <c r="C171" s="138" t="s">
        <v>323</v>
      </c>
      <c r="D171" s="139" t="s">
        <v>902</v>
      </c>
      <c r="E171" s="138" t="s">
        <v>43</v>
      </c>
      <c r="F171" s="138" t="s">
        <v>325</v>
      </c>
      <c r="G171" s="140" t="s">
        <v>88</v>
      </c>
      <c r="H171" s="140" t="s">
        <v>25</v>
      </c>
      <c r="I171" s="145" t="s">
        <v>127</v>
      </c>
      <c r="J171" s="140" t="s">
        <v>55</v>
      </c>
      <c r="K171" s="141">
        <v>41.2</v>
      </c>
      <c r="L171" s="142">
        <v>37257</v>
      </c>
      <c r="M171" s="142"/>
      <c r="N171" s="142"/>
      <c r="O171" s="138" t="s">
        <v>28</v>
      </c>
      <c r="P171" s="143">
        <v>10</v>
      </c>
      <c r="Q171" s="144">
        <f t="shared" si="10"/>
        <v>412</v>
      </c>
      <c r="R171" s="143">
        <v>0.78</v>
      </c>
      <c r="S171" s="143">
        <f t="shared" si="11"/>
        <v>64.272000000000006</v>
      </c>
      <c r="T171" s="143">
        <v>3</v>
      </c>
    </row>
    <row r="172" spans="1:20" ht="16.5" customHeight="1">
      <c r="A172" s="138">
        <v>165</v>
      </c>
      <c r="B172" s="138" t="s">
        <v>322</v>
      </c>
      <c r="C172" s="138" t="s">
        <v>323</v>
      </c>
      <c r="D172" s="139" t="s">
        <v>903</v>
      </c>
      <c r="E172" s="138" t="s">
        <v>326</v>
      </c>
      <c r="F172" s="138" t="s">
        <v>95</v>
      </c>
      <c r="G172" s="140" t="s">
        <v>88</v>
      </c>
      <c r="H172" s="140" t="s">
        <v>25</v>
      </c>
      <c r="I172" s="140" t="s">
        <v>45</v>
      </c>
      <c r="J172" s="140" t="s">
        <v>34</v>
      </c>
      <c r="K172" s="141">
        <v>51.2</v>
      </c>
      <c r="L172" s="142">
        <v>24473</v>
      </c>
      <c r="M172" s="142"/>
      <c r="N172" s="142"/>
      <c r="O172" s="138" t="s">
        <v>41</v>
      </c>
      <c r="P172" s="143">
        <v>7</v>
      </c>
      <c r="Q172" s="144">
        <f t="shared" si="10"/>
        <v>358.40000000000003</v>
      </c>
      <c r="R172" s="143">
        <v>0.45</v>
      </c>
      <c r="S172" s="143">
        <f t="shared" si="11"/>
        <v>46.080000000000005</v>
      </c>
      <c r="T172" s="143">
        <v>3</v>
      </c>
    </row>
    <row r="173" spans="1:20" ht="15.75" customHeight="1">
      <c r="A173" s="138">
        <v>166</v>
      </c>
      <c r="B173" s="138" t="s">
        <v>322</v>
      </c>
      <c r="C173" s="138" t="s">
        <v>323</v>
      </c>
      <c r="D173" s="139" t="s">
        <v>904</v>
      </c>
      <c r="E173" s="138" t="s">
        <v>326</v>
      </c>
      <c r="F173" s="138" t="s">
        <v>327</v>
      </c>
      <c r="G173" s="140" t="s">
        <v>88</v>
      </c>
      <c r="H173" s="140" t="s">
        <v>51</v>
      </c>
      <c r="I173" s="140" t="s">
        <v>45</v>
      </c>
      <c r="J173" s="140" t="s">
        <v>34</v>
      </c>
      <c r="K173" s="141">
        <v>57.2</v>
      </c>
      <c r="L173" s="142">
        <v>22647</v>
      </c>
      <c r="M173" s="142"/>
      <c r="N173" s="142"/>
      <c r="O173" s="138" t="s">
        <v>41</v>
      </c>
      <c r="P173" s="143">
        <v>7</v>
      </c>
      <c r="Q173" s="144">
        <f t="shared" si="10"/>
        <v>400.40000000000003</v>
      </c>
      <c r="R173" s="143">
        <v>0.75</v>
      </c>
      <c r="S173" s="143">
        <f t="shared" si="11"/>
        <v>85.800000000000011</v>
      </c>
      <c r="T173" s="143">
        <v>3</v>
      </c>
    </row>
    <row r="174" spans="1:20" ht="12.75" customHeight="1">
      <c r="A174" s="138">
        <v>167</v>
      </c>
      <c r="B174" s="138" t="s">
        <v>322</v>
      </c>
      <c r="C174" s="138" t="s">
        <v>323</v>
      </c>
      <c r="D174" s="139" t="s">
        <v>905</v>
      </c>
      <c r="E174" s="138" t="s">
        <v>326</v>
      </c>
      <c r="F174" s="138" t="s">
        <v>60</v>
      </c>
      <c r="G174" s="140" t="s">
        <v>88</v>
      </c>
      <c r="H174" s="140" t="s">
        <v>25</v>
      </c>
      <c r="I174" s="140" t="s">
        <v>45</v>
      </c>
      <c r="J174" s="140" t="s">
        <v>34</v>
      </c>
      <c r="K174" s="141">
        <v>18.399999999999999</v>
      </c>
      <c r="L174" s="142">
        <v>28856</v>
      </c>
      <c r="M174" s="142"/>
      <c r="N174" s="142"/>
      <c r="O174" s="138" t="s">
        <v>41</v>
      </c>
      <c r="P174" s="143">
        <v>7</v>
      </c>
      <c r="Q174" s="144">
        <f t="shared" si="10"/>
        <v>128.79999999999998</v>
      </c>
      <c r="R174" s="143">
        <v>1</v>
      </c>
      <c r="S174" s="143">
        <f t="shared" si="11"/>
        <v>36.799999999999997</v>
      </c>
      <c r="T174" s="143">
        <v>3</v>
      </c>
    </row>
    <row r="175" spans="1:20" ht="12.75" customHeight="1">
      <c r="A175" s="138">
        <v>168</v>
      </c>
      <c r="B175" s="138" t="s">
        <v>322</v>
      </c>
      <c r="C175" s="138" t="s">
        <v>693</v>
      </c>
      <c r="D175" s="139" t="s">
        <v>906</v>
      </c>
      <c r="E175" s="138" t="s">
        <v>328</v>
      </c>
      <c r="F175" s="138" t="s">
        <v>329</v>
      </c>
      <c r="G175" s="140" t="s">
        <v>24</v>
      </c>
      <c r="H175" s="140" t="s">
        <v>25</v>
      </c>
      <c r="I175" s="140" t="s">
        <v>45</v>
      </c>
      <c r="J175" s="140" t="s">
        <v>55</v>
      </c>
      <c r="K175" s="141">
        <v>24.3</v>
      </c>
      <c r="L175" s="146" t="s">
        <v>254</v>
      </c>
      <c r="M175" s="142"/>
      <c r="N175" s="142"/>
      <c r="O175" s="138" t="s">
        <v>48</v>
      </c>
      <c r="P175" s="143">
        <v>10</v>
      </c>
      <c r="Q175" s="144">
        <f t="shared" si="10"/>
        <v>243</v>
      </c>
      <c r="R175" s="143">
        <v>1.2</v>
      </c>
      <c r="S175" s="143">
        <f t="shared" si="11"/>
        <v>58.32</v>
      </c>
      <c r="T175" s="143">
        <v>4</v>
      </c>
    </row>
    <row r="176" spans="1:20" ht="12" customHeight="1">
      <c r="A176" s="138">
        <v>169</v>
      </c>
      <c r="B176" s="138" t="s">
        <v>322</v>
      </c>
      <c r="C176" s="138" t="s">
        <v>86</v>
      </c>
      <c r="D176" s="139" t="s">
        <v>907</v>
      </c>
      <c r="E176" s="138" t="s">
        <v>43</v>
      </c>
      <c r="F176" s="138" t="s">
        <v>327</v>
      </c>
      <c r="G176" s="140" t="s">
        <v>88</v>
      </c>
      <c r="H176" s="140" t="s">
        <v>25</v>
      </c>
      <c r="I176" s="140" t="s">
        <v>45</v>
      </c>
      <c r="J176" s="140" t="s">
        <v>55</v>
      </c>
      <c r="K176" s="141">
        <v>126.4</v>
      </c>
      <c r="L176" s="142">
        <v>29587</v>
      </c>
      <c r="M176" s="142"/>
      <c r="N176" s="142"/>
      <c r="O176" s="138" t="s">
        <v>28</v>
      </c>
      <c r="P176" s="143">
        <v>10</v>
      </c>
      <c r="Q176" s="144">
        <f t="shared" si="10"/>
        <v>1264</v>
      </c>
      <c r="R176" s="143">
        <v>1</v>
      </c>
      <c r="S176" s="143">
        <f t="shared" si="11"/>
        <v>252.8</v>
      </c>
      <c r="T176" s="143">
        <v>3</v>
      </c>
    </row>
    <row r="177" spans="1:20" ht="12.75" customHeight="1">
      <c r="A177" s="138">
        <v>170</v>
      </c>
      <c r="B177" s="138" t="s">
        <v>322</v>
      </c>
      <c r="C177" s="138" t="s">
        <v>86</v>
      </c>
      <c r="D177" s="139" t="s">
        <v>908</v>
      </c>
      <c r="E177" s="138" t="s">
        <v>43</v>
      </c>
      <c r="F177" s="138" t="s">
        <v>155</v>
      </c>
      <c r="G177" s="140" t="s">
        <v>88</v>
      </c>
      <c r="H177" s="140" t="s">
        <v>25</v>
      </c>
      <c r="I177" s="140" t="s">
        <v>45</v>
      </c>
      <c r="J177" s="140" t="s">
        <v>55</v>
      </c>
      <c r="K177" s="141">
        <v>46.2</v>
      </c>
      <c r="L177" s="142">
        <v>29952</v>
      </c>
      <c r="M177" s="142"/>
      <c r="N177" s="142"/>
      <c r="O177" s="138" t="s">
        <v>28</v>
      </c>
      <c r="P177" s="143">
        <v>10</v>
      </c>
      <c r="Q177" s="144">
        <f t="shared" si="10"/>
        <v>462</v>
      </c>
      <c r="R177" s="143">
        <v>1</v>
      </c>
      <c r="S177" s="143">
        <f t="shared" si="11"/>
        <v>92.4</v>
      </c>
      <c r="T177" s="143">
        <v>3</v>
      </c>
    </row>
    <row r="178" spans="1:20" ht="12.75" customHeight="1">
      <c r="A178" s="138">
        <v>171</v>
      </c>
      <c r="B178" s="138" t="s">
        <v>322</v>
      </c>
      <c r="C178" s="138" t="s">
        <v>694</v>
      </c>
      <c r="D178" s="139" t="s">
        <v>909</v>
      </c>
      <c r="E178" s="138" t="s">
        <v>330</v>
      </c>
      <c r="F178" s="138" t="s">
        <v>60</v>
      </c>
      <c r="G178" s="140" t="s">
        <v>24</v>
      </c>
      <c r="H178" s="140" t="s">
        <v>51</v>
      </c>
      <c r="I178" s="140" t="s">
        <v>45</v>
      </c>
      <c r="J178" s="140" t="s">
        <v>27</v>
      </c>
      <c r="K178" s="141">
        <v>20.5</v>
      </c>
      <c r="L178" s="142">
        <v>33604</v>
      </c>
      <c r="M178" s="142">
        <v>36161</v>
      </c>
      <c r="N178" s="142"/>
      <c r="O178" s="138" t="s">
        <v>28</v>
      </c>
      <c r="P178" s="143">
        <v>8</v>
      </c>
      <c r="Q178" s="144">
        <f t="shared" si="10"/>
        <v>164</v>
      </c>
      <c r="R178" s="143">
        <v>0.75</v>
      </c>
      <c r="S178" s="143">
        <f t="shared" si="11"/>
        <v>30.75</v>
      </c>
      <c r="T178" s="143">
        <v>4</v>
      </c>
    </row>
    <row r="179" spans="1:20" ht="12.75" customHeight="1">
      <c r="A179" s="138">
        <v>172</v>
      </c>
      <c r="B179" s="138" t="s">
        <v>322</v>
      </c>
      <c r="C179" s="138" t="s">
        <v>694</v>
      </c>
      <c r="D179" s="139" t="s">
        <v>910</v>
      </c>
      <c r="E179" s="138" t="s">
        <v>43</v>
      </c>
      <c r="F179" s="138" t="s">
        <v>327</v>
      </c>
      <c r="G179" s="140" t="s">
        <v>24</v>
      </c>
      <c r="H179" s="140" t="s">
        <v>51</v>
      </c>
      <c r="I179" s="140" t="s">
        <v>45</v>
      </c>
      <c r="J179" s="140" t="s">
        <v>27</v>
      </c>
      <c r="K179" s="141">
        <v>42.6</v>
      </c>
      <c r="L179" s="142">
        <v>33239</v>
      </c>
      <c r="M179" s="142"/>
      <c r="N179" s="142"/>
      <c r="O179" s="138" t="s">
        <v>28</v>
      </c>
      <c r="P179" s="143">
        <v>8</v>
      </c>
      <c r="Q179" s="144">
        <f t="shared" si="10"/>
        <v>340.8</v>
      </c>
      <c r="R179" s="143">
        <v>0.75</v>
      </c>
      <c r="S179" s="143">
        <f t="shared" si="11"/>
        <v>63.900000000000006</v>
      </c>
      <c r="T179" s="143">
        <v>4</v>
      </c>
    </row>
    <row r="180" spans="1:20" ht="12.75" customHeight="1">
      <c r="A180" s="138">
        <v>173</v>
      </c>
      <c r="B180" s="138" t="s">
        <v>322</v>
      </c>
      <c r="C180" s="138" t="s">
        <v>695</v>
      </c>
      <c r="D180" s="139" t="s">
        <v>911</v>
      </c>
      <c r="E180" s="138" t="s">
        <v>331</v>
      </c>
      <c r="F180" s="138" t="s">
        <v>291</v>
      </c>
      <c r="G180" s="140" t="s">
        <v>24</v>
      </c>
      <c r="H180" s="140" t="s">
        <v>51</v>
      </c>
      <c r="I180" s="140" t="s">
        <v>45</v>
      </c>
      <c r="J180" s="140" t="s">
        <v>34</v>
      </c>
      <c r="K180" s="141">
        <v>30.6</v>
      </c>
      <c r="L180" s="142">
        <v>26299</v>
      </c>
      <c r="M180" s="142">
        <v>35431</v>
      </c>
      <c r="N180" s="142"/>
      <c r="O180" s="138" t="s">
        <v>28</v>
      </c>
      <c r="P180" s="143">
        <v>7</v>
      </c>
      <c r="Q180" s="144">
        <f t="shared" si="10"/>
        <v>214.20000000000002</v>
      </c>
      <c r="R180" s="143">
        <v>0.75</v>
      </c>
      <c r="S180" s="143">
        <f t="shared" si="11"/>
        <v>45.900000000000006</v>
      </c>
      <c r="T180" s="143">
        <v>4</v>
      </c>
    </row>
    <row r="181" spans="1:20" ht="12.75" customHeight="1">
      <c r="A181" s="138">
        <v>174</v>
      </c>
      <c r="B181" s="138" t="s">
        <v>322</v>
      </c>
      <c r="C181" s="138" t="s">
        <v>332</v>
      </c>
      <c r="D181" s="139" t="s">
        <v>912</v>
      </c>
      <c r="E181" s="138" t="s">
        <v>43</v>
      </c>
      <c r="F181" s="138" t="s">
        <v>60</v>
      </c>
      <c r="G181" s="140" t="s">
        <v>24</v>
      </c>
      <c r="H181" s="140" t="s">
        <v>25</v>
      </c>
      <c r="I181" s="140" t="s">
        <v>45</v>
      </c>
      <c r="J181" s="140" t="s">
        <v>27</v>
      </c>
      <c r="K181" s="141">
        <v>14.1</v>
      </c>
      <c r="L181" s="142">
        <v>35796</v>
      </c>
      <c r="M181" s="142"/>
      <c r="N181" s="142"/>
      <c r="O181" s="138" t="s">
        <v>28</v>
      </c>
      <c r="P181" s="143">
        <v>8</v>
      </c>
      <c r="Q181" s="144">
        <f t="shared" si="10"/>
        <v>112.8</v>
      </c>
      <c r="R181" s="143">
        <v>1</v>
      </c>
      <c r="S181" s="143">
        <f t="shared" si="11"/>
        <v>28.2</v>
      </c>
      <c r="T181" s="143">
        <v>4</v>
      </c>
    </row>
    <row r="182" spans="1:20" ht="12.75" customHeight="1">
      <c r="A182" s="138">
        <v>175</v>
      </c>
      <c r="B182" s="138" t="s">
        <v>322</v>
      </c>
      <c r="C182" s="138" t="s">
        <v>333</v>
      </c>
      <c r="D182" s="139" t="s">
        <v>913</v>
      </c>
      <c r="E182" s="138" t="s">
        <v>43</v>
      </c>
      <c r="F182" s="138" t="s">
        <v>334</v>
      </c>
      <c r="G182" s="140" t="s">
        <v>24</v>
      </c>
      <c r="H182" s="140" t="s">
        <v>51</v>
      </c>
      <c r="I182" s="140" t="s">
        <v>45</v>
      </c>
      <c r="J182" s="140" t="s">
        <v>27</v>
      </c>
      <c r="K182" s="141">
        <v>33.49</v>
      </c>
      <c r="L182" s="142">
        <v>31048</v>
      </c>
      <c r="M182" s="142">
        <v>36161</v>
      </c>
      <c r="N182" s="142"/>
      <c r="O182" s="138" t="s">
        <v>28</v>
      </c>
      <c r="P182" s="143">
        <v>8</v>
      </c>
      <c r="Q182" s="144">
        <f t="shared" si="10"/>
        <v>267.92</v>
      </c>
      <c r="R182" s="143">
        <v>0.75</v>
      </c>
      <c r="S182" s="143">
        <f t="shared" si="11"/>
        <v>50.234999999999999</v>
      </c>
      <c r="T182" s="143">
        <v>4</v>
      </c>
    </row>
    <row r="183" spans="1:20" ht="15" customHeight="1">
      <c r="A183" s="138">
        <v>176</v>
      </c>
      <c r="B183" s="138" t="s">
        <v>322</v>
      </c>
      <c r="C183" s="138" t="s">
        <v>333</v>
      </c>
      <c r="D183" s="139" t="s">
        <v>914</v>
      </c>
      <c r="E183" s="138" t="s">
        <v>43</v>
      </c>
      <c r="F183" s="138" t="s">
        <v>327</v>
      </c>
      <c r="G183" s="140" t="s">
        <v>24</v>
      </c>
      <c r="H183" s="140" t="s">
        <v>51</v>
      </c>
      <c r="I183" s="140" t="s">
        <v>45</v>
      </c>
      <c r="J183" s="140" t="s">
        <v>27</v>
      </c>
      <c r="K183" s="141">
        <v>34.14</v>
      </c>
      <c r="L183" s="142">
        <v>31413</v>
      </c>
      <c r="M183" s="142">
        <v>36161</v>
      </c>
      <c r="N183" s="142"/>
      <c r="O183" s="138" t="s">
        <v>28</v>
      </c>
      <c r="P183" s="143">
        <v>8</v>
      </c>
      <c r="Q183" s="144">
        <f t="shared" si="10"/>
        <v>273.12</v>
      </c>
      <c r="R183" s="143">
        <v>0.75</v>
      </c>
      <c r="S183" s="143">
        <f t="shared" si="11"/>
        <v>51.21</v>
      </c>
      <c r="T183" s="143">
        <v>4</v>
      </c>
    </row>
    <row r="184" spans="1:20" ht="12" customHeight="1">
      <c r="A184" s="138">
        <v>177</v>
      </c>
      <c r="B184" s="138" t="s">
        <v>322</v>
      </c>
      <c r="C184" s="138" t="s">
        <v>335</v>
      </c>
      <c r="D184" s="139" t="s">
        <v>915</v>
      </c>
      <c r="E184" s="138" t="s">
        <v>43</v>
      </c>
      <c r="F184" s="138" t="s">
        <v>273</v>
      </c>
      <c r="G184" s="140" t="s">
        <v>24</v>
      </c>
      <c r="H184" s="140" t="s">
        <v>25</v>
      </c>
      <c r="I184" s="140" t="s">
        <v>45</v>
      </c>
      <c r="J184" s="140" t="s">
        <v>116</v>
      </c>
      <c r="K184" s="141">
        <v>45.5</v>
      </c>
      <c r="L184" s="142">
        <v>28856</v>
      </c>
      <c r="M184" s="142"/>
      <c r="N184" s="142"/>
      <c r="O184" s="138" t="s">
        <v>41</v>
      </c>
      <c r="P184" s="143">
        <v>6</v>
      </c>
      <c r="Q184" s="144">
        <f t="shared" si="10"/>
        <v>273</v>
      </c>
      <c r="R184" s="143">
        <v>1</v>
      </c>
      <c r="S184" s="143">
        <f t="shared" si="11"/>
        <v>91</v>
      </c>
      <c r="T184" s="143">
        <v>4</v>
      </c>
    </row>
    <row r="185" spans="1:20" ht="12.75" customHeight="1">
      <c r="A185" s="130">
        <v>178</v>
      </c>
      <c r="B185" s="130" t="s">
        <v>336</v>
      </c>
      <c r="C185" s="130" t="s">
        <v>337</v>
      </c>
      <c r="D185" s="131" t="s">
        <v>916</v>
      </c>
      <c r="E185" s="130" t="s">
        <v>43</v>
      </c>
      <c r="F185" s="130" t="s">
        <v>338</v>
      </c>
      <c r="G185" s="132" t="s">
        <v>24</v>
      </c>
      <c r="H185" s="132" t="s">
        <v>25</v>
      </c>
      <c r="I185" s="132" t="s">
        <v>26</v>
      </c>
      <c r="J185" s="132" t="s">
        <v>55</v>
      </c>
      <c r="K185" s="133">
        <v>54.25</v>
      </c>
      <c r="L185" s="134">
        <v>31778</v>
      </c>
      <c r="M185" s="134">
        <v>36526</v>
      </c>
      <c r="N185" s="134"/>
      <c r="O185" s="130" t="s">
        <v>28</v>
      </c>
      <c r="P185" s="135">
        <v>10</v>
      </c>
      <c r="Q185" s="136">
        <f t="shared" si="10"/>
        <v>542.5</v>
      </c>
      <c r="R185" s="135">
        <v>0.75</v>
      </c>
      <c r="S185" s="135">
        <f t="shared" si="11"/>
        <v>81.375</v>
      </c>
      <c r="T185" s="135">
        <v>3</v>
      </c>
    </row>
    <row r="186" spans="1:20" s="70" customFormat="1" ht="12.75" customHeight="1">
      <c r="A186" s="130">
        <v>179</v>
      </c>
      <c r="B186" s="130" t="s">
        <v>336</v>
      </c>
      <c r="C186" s="130" t="s">
        <v>337</v>
      </c>
      <c r="D186" s="131" t="s">
        <v>917</v>
      </c>
      <c r="E186" s="130" t="s">
        <v>43</v>
      </c>
      <c r="F186" s="130" t="s">
        <v>339</v>
      </c>
      <c r="G186" s="132" t="s">
        <v>24</v>
      </c>
      <c r="H186" s="132" t="s">
        <v>25</v>
      </c>
      <c r="I186" s="132" t="s">
        <v>26</v>
      </c>
      <c r="J186" s="132" t="s">
        <v>340</v>
      </c>
      <c r="K186" s="133">
        <v>51.18</v>
      </c>
      <c r="L186" s="134">
        <v>32143</v>
      </c>
      <c r="M186" s="134">
        <v>36161</v>
      </c>
      <c r="N186" s="134"/>
      <c r="O186" s="130" t="s">
        <v>48</v>
      </c>
      <c r="P186" s="135">
        <v>10.4</v>
      </c>
      <c r="Q186" s="136">
        <f t="shared" si="10"/>
        <v>532.27200000000005</v>
      </c>
      <c r="R186" s="135">
        <v>0.75</v>
      </c>
      <c r="S186" s="135">
        <f t="shared" si="11"/>
        <v>76.77</v>
      </c>
      <c r="T186" s="135">
        <v>3</v>
      </c>
    </row>
    <row r="187" spans="1:20" ht="12.75" customHeight="1">
      <c r="A187" s="130">
        <v>180</v>
      </c>
      <c r="B187" s="130" t="s">
        <v>336</v>
      </c>
      <c r="C187" s="130" t="s">
        <v>212</v>
      </c>
      <c r="D187" s="131" t="s">
        <v>918</v>
      </c>
      <c r="E187" s="130" t="s">
        <v>213</v>
      </c>
      <c r="F187" s="130" t="s">
        <v>339</v>
      </c>
      <c r="G187" s="132" t="s">
        <v>24</v>
      </c>
      <c r="H187" s="132" t="s">
        <v>25</v>
      </c>
      <c r="I187" s="132" t="s">
        <v>45</v>
      </c>
      <c r="J187" s="132" t="s">
        <v>421</v>
      </c>
      <c r="K187" s="133">
        <v>20.100000000000001</v>
      </c>
      <c r="L187" s="137">
        <v>32143</v>
      </c>
      <c r="M187" s="134"/>
      <c r="N187" s="134"/>
      <c r="O187" s="130" t="s">
        <v>48</v>
      </c>
      <c r="P187" s="135">
        <v>10</v>
      </c>
      <c r="Q187" s="136">
        <f t="shared" si="10"/>
        <v>201</v>
      </c>
      <c r="R187" s="135">
        <v>1.2</v>
      </c>
      <c r="S187" s="135">
        <f t="shared" si="11"/>
        <v>48.24</v>
      </c>
      <c r="T187" s="135">
        <v>3</v>
      </c>
    </row>
    <row r="188" spans="1:20" ht="12.75" customHeight="1">
      <c r="A188" s="130">
        <v>181</v>
      </c>
      <c r="B188" s="130" t="s">
        <v>336</v>
      </c>
      <c r="C188" s="130" t="s">
        <v>696</v>
      </c>
      <c r="D188" s="131" t="s">
        <v>877</v>
      </c>
      <c r="E188" s="130" t="s">
        <v>341</v>
      </c>
      <c r="F188" s="130" t="s">
        <v>342</v>
      </c>
      <c r="G188" s="132" t="s">
        <v>24</v>
      </c>
      <c r="H188" s="132" t="s">
        <v>25</v>
      </c>
      <c r="I188" s="132" t="s">
        <v>26</v>
      </c>
      <c r="J188" s="132" t="s">
        <v>27</v>
      </c>
      <c r="K188" s="133">
        <v>79</v>
      </c>
      <c r="L188" s="134">
        <v>33970</v>
      </c>
      <c r="M188" s="134"/>
      <c r="N188" s="134"/>
      <c r="O188" s="130" t="s">
        <v>28</v>
      </c>
      <c r="P188" s="135">
        <v>8</v>
      </c>
      <c r="Q188" s="136">
        <f t="shared" si="10"/>
        <v>632</v>
      </c>
      <c r="R188" s="135">
        <v>0.75</v>
      </c>
      <c r="S188" s="135">
        <f t="shared" si="11"/>
        <v>118.5</v>
      </c>
      <c r="T188" s="135">
        <v>4</v>
      </c>
    </row>
    <row r="189" spans="1:20" ht="12.75" customHeight="1">
      <c r="A189" s="130">
        <v>182</v>
      </c>
      <c r="B189" s="130" t="s">
        <v>336</v>
      </c>
      <c r="C189" s="130" t="s">
        <v>696</v>
      </c>
      <c r="D189" s="131" t="s">
        <v>874</v>
      </c>
      <c r="E189" s="130" t="s">
        <v>343</v>
      </c>
      <c r="F189" s="130" t="s">
        <v>344</v>
      </c>
      <c r="G189" s="132" t="s">
        <v>24</v>
      </c>
      <c r="H189" s="132" t="s">
        <v>25</v>
      </c>
      <c r="I189" s="132" t="s">
        <v>72</v>
      </c>
      <c r="J189" s="132" t="s">
        <v>27</v>
      </c>
      <c r="K189" s="133">
        <v>40.98</v>
      </c>
      <c r="L189" s="134">
        <v>34700</v>
      </c>
      <c r="M189" s="134"/>
      <c r="N189" s="134"/>
      <c r="O189" s="130" t="s">
        <v>28</v>
      </c>
      <c r="P189" s="135">
        <v>8</v>
      </c>
      <c r="Q189" s="136">
        <f t="shared" si="10"/>
        <v>327.84</v>
      </c>
      <c r="R189" s="135">
        <v>0.75</v>
      </c>
      <c r="S189" s="135">
        <f t="shared" si="11"/>
        <v>61.47</v>
      </c>
      <c r="T189" s="135">
        <v>4</v>
      </c>
    </row>
    <row r="190" spans="1:20" ht="12.75" customHeight="1">
      <c r="A190" s="130">
        <v>183</v>
      </c>
      <c r="B190" s="130" t="s">
        <v>336</v>
      </c>
      <c r="C190" s="130" t="s">
        <v>696</v>
      </c>
      <c r="D190" s="131" t="s">
        <v>795</v>
      </c>
      <c r="E190" s="130" t="s">
        <v>345</v>
      </c>
      <c r="F190" s="130" t="s">
        <v>346</v>
      </c>
      <c r="G190" s="132" t="s">
        <v>24</v>
      </c>
      <c r="H190" s="132" t="s">
        <v>25</v>
      </c>
      <c r="I190" s="132" t="s">
        <v>72</v>
      </c>
      <c r="J190" s="132" t="s">
        <v>27</v>
      </c>
      <c r="K190" s="133">
        <v>40.98</v>
      </c>
      <c r="L190" s="134">
        <v>34700</v>
      </c>
      <c r="M190" s="134"/>
      <c r="N190" s="134"/>
      <c r="O190" s="130" t="s">
        <v>28</v>
      </c>
      <c r="P190" s="135">
        <v>8</v>
      </c>
      <c r="Q190" s="136">
        <f t="shared" si="10"/>
        <v>327.84</v>
      </c>
      <c r="R190" s="135">
        <v>0.75</v>
      </c>
      <c r="S190" s="135">
        <f t="shared" si="11"/>
        <v>61.47</v>
      </c>
      <c r="T190" s="135">
        <v>4</v>
      </c>
    </row>
    <row r="191" spans="1:20" ht="12.75" customHeight="1">
      <c r="A191" s="130">
        <v>184</v>
      </c>
      <c r="B191" s="130" t="s">
        <v>336</v>
      </c>
      <c r="C191" s="130" t="s">
        <v>696</v>
      </c>
      <c r="D191" s="131" t="s">
        <v>919</v>
      </c>
      <c r="E191" s="130" t="s">
        <v>43</v>
      </c>
      <c r="F191" s="130" t="s">
        <v>342</v>
      </c>
      <c r="G191" s="132" t="s">
        <v>24</v>
      </c>
      <c r="H191" s="132" t="s">
        <v>25</v>
      </c>
      <c r="I191" s="132" t="s">
        <v>72</v>
      </c>
      <c r="J191" s="132" t="s">
        <v>27</v>
      </c>
      <c r="K191" s="133">
        <v>40.98</v>
      </c>
      <c r="L191" s="134">
        <v>35065</v>
      </c>
      <c r="M191" s="134"/>
      <c r="N191" s="134"/>
      <c r="O191" s="130" t="s">
        <v>28</v>
      </c>
      <c r="P191" s="135">
        <v>8</v>
      </c>
      <c r="Q191" s="136">
        <f t="shared" si="10"/>
        <v>327.84</v>
      </c>
      <c r="R191" s="135">
        <v>0.75</v>
      </c>
      <c r="S191" s="135">
        <f t="shared" si="11"/>
        <v>61.47</v>
      </c>
      <c r="T191" s="135">
        <v>4</v>
      </c>
    </row>
    <row r="192" spans="1:20" ht="12.75" customHeight="1">
      <c r="A192" s="130">
        <v>185</v>
      </c>
      <c r="B192" s="130" t="s">
        <v>336</v>
      </c>
      <c r="C192" s="130" t="s">
        <v>696</v>
      </c>
      <c r="D192" s="131" t="s">
        <v>920</v>
      </c>
      <c r="E192" s="130" t="s">
        <v>347</v>
      </c>
      <c r="F192" s="130" t="s">
        <v>348</v>
      </c>
      <c r="G192" s="132" t="s">
        <v>24</v>
      </c>
      <c r="H192" s="132" t="s">
        <v>25</v>
      </c>
      <c r="I192" s="132" t="s">
        <v>72</v>
      </c>
      <c r="J192" s="132" t="s">
        <v>27</v>
      </c>
      <c r="K192" s="133">
        <v>29.15</v>
      </c>
      <c r="L192" s="134">
        <v>35431</v>
      </c>
      <c r="M192" s="134"/>
      <c r="N192" s="134"/>
      <c r="O192" s="130" t="s">
        <v>48</v>
      </c>
      <c r="P192" s="135">
        <v>8</v>
      </c>
      <c r="Q192" s="136">
        <f t="shared" si="10"/>
        <v>233.2</v>
      </c>
      <c r="R192" s="135">
        <v>0.75</v>
      </c>
      <c r="S192" s="135">
        <f t="shared" si="11"/>
        <v>43.724999999999994</v>
      </c>
      <c r="T192" s="135">
        <v>4</v>
      </c>
    </row>
    <row r="193" spans="1:20" ht="12.75" customHeight="1">
      <c r="A193" s="130">
        <v>186</v>
      </c>
      <c r="B193" s="130" t="s">
        <v>336</v>
      </c>
      <c r="C193" s="130" t="s">
        <v>696</v>
      </c>
      <c r="D193" s="131" t="s">
        <v>921</v>
      </c>
      <c r="E193" s="130" t="s">
        <v>43</v>
      </c>
      <c r="F193" s="130" t="s">
        <v>342</v>
      </c>
      <c r="G193" s="132" t="s">
        <v>24</v>
      </c>
      <c r="H193" s="132" t="s">
        <v>25</v>
      </c>
      <c r="I193" s="132" t="s">
        <v>45</v>
      </c>
      <c r="J193" s="132" t="s">
        <v>27</v>
      </c>
      <c r="K193" s="133">
        <v>42.2</v>
      </c>
      <c r="L193" s="134">
        <v>36892</v>
      </c>
      <c r="M193" s="134"/>
      <c r="N193" s="134"/>
      <c r="O193" s="130" t="s">
        <v>28</v>
      </c>
      <c r="P193" s="135">
        <v>8</v>
      </c>
      <c r="Q193" s="136">
        <f t="shared" si="10"/>
        <v>337.6</v>
      </c>
      <c r="R193" s="135">
        <v>0.75</v>
      </c>
      <c r="S193" s="135">
        <f t="shared" si="11"/>
        <v>63.300000000000004</v>
      </c>
      <c r="T193" s="135">
        <v>4</v>
      </c>
    </row>
    <row r="194" spans="1:20" ht="12.75" customHeight="1">
      <c r="A194" s="130">
        <v>187</v>
      </c>
      <c r="B194" s="130" t="s">
        <v>336</v>
      </c>
      <c r="C194" s="130" t="s">
        <v>349</v>
      </c>
      <c r="D194" s="131" t="s">
        <v>922</v>
      </c>
      <c r="E194" s="130" t="s">
        <v>43</v>
      </c>
      <c r="F194" s="130" t="s">
        <v>350</v>
      </c>
      <c r="G194" s="132" t="s">
        <v>24</v>
      </c>
      <c r="H194" s="132" t="s">
        <v>25</v>
      </c>
      <c r="I194" s="132" t="s">
        <v>45</v>
      </c>
      <c r="J194" s="132" t="s">
        <v>27</v>
      </c>
      <c r="K194" s="133">
        <v>41.2</v>
      </c>
      <c r="L194" s="134">
        <v>35796</v>
      </c>
      <c r="M194" s="134"/>
      <c r="N194" s="134"/>
      <c r="O194" s="130" t="s">
        <v>48</v>
      </c>
      <c r="P194" s="135">
        <v>8</v>
      </c>
      <c r="Q194" s="136">
        <f t="shared" si="10"/>
        <v>329.6</v>
      </c>
      <c r="R194" s="135">
        <v>1</v>
      </c>
      <c r="S194" s="135">
        <f t="shared" si="11"/>
        <v>82.4</v>
      </c>
      <c r="T194" s="135">
        <v>5</v>
      </c>
    </row>
    <row r="195" spans="1:20" ht="12.75" customHeight="1">
      <c r="A195" s="130">
        <v>188</v>
      </c>
      <c r="B195" s="130" t="s">
        <v>336</v>
      </c>
      <c r="C195" s="130" t="s">
        <v>349</v>
      </c>
      <c r="D195" s="131" t="s">
        <v>923</v>
      </c>
      <c r="E195" s="130" t="s">
        <v>43</v>
      </c>
      <c r="F195" s="130" t="s">
        <v>351</v>
      </c>
      <c r="G195" s="132" t="s">
        <v>24</v>
      </c>
      <c r="H195" s="132" t="s">
        <v>25</v>
      </c>
      <c r="I195" s="132" t="s">
        <v>72</v>
      </c>
      <c r="J195" s="132" t="s">
        <v>27</v>
      </c>
      <c r="K195" s="133">
        <v>40.93</v>
      </c>
      <c r="L195" s="134">
        <v>35796</v>
      </c>
      <c r="M195" s="134"/>
      <c r="N195" s="134"/>
      <c r="O195" s="130" t="s">
        <v>28</v>
      </c>
      <c r="P195" s="135">
        <v>8</v>
      </c>
      <c r="Q195" s="136">
        <f t="shared" si="10"/>
        <v>327.44</v>
      </c>
      <c r="R195" s="135">
        <v>0.75</v>
      </c>
      <c r="S195" s="135">
        <f t="shared" si="11"/>
        <v>61.394999999999996</v>
      </c>
      <c r="T195" s="135">
        <v>4</v>
      </c>
    </row>
    <row r="196" spans="1:20" ht="12.75" customHeight="1">
      <c r="A196" s="130">
        <v>189</v>
      </c>
      <c r="B196" s="130" t="s">
        <v>336</v>
      </c>
      <c r="C196" s="130" t="s">
        <v>697</v>
      </c>
      <c r="D196" s="131" t="s">
        <v>924</v>
      </c>
      <c r="E196" s="130" t="s">
        <v>43</v>
      </c>
      <c r="F196" s="130" t="s">
        <v>342</v>
      </c>
      <c r="G196" s="132" t="s">
        <v>24</v>
      </c>
      <c r="H196" s="132" t="s">
        <v>25</v>
      </c>
      <c r="I196" s="132" t="s">
        <v>45</v>
      </c>
      <c r="J196" s="132" t="s">
        <v>55</v>
      </c>
      <c r="K196" s="133">
        <v>27.8</v>
      </c>
      <c r="L196" s="137" t="s">
        <v>254</v>
      </c>
      <c r="M196" s="134"/>
      <c r="N196" s="134"/>
      <c r="O196" s="130" t="s">
        <v>48</v>
      </c>
      <c r="P196" s="135">
        <v>10</v>
      </c>
      <c r="Q196" s="136">
        <f t="shared" si="10"/>
        <v>278</v>
      </c>
      <c r="R196" s="135">
        <v>1</v>
      </c>
      <c r="S196" s="135">
        <f t="shared" si="11"/>
        <v>55.6</v>
      </c>
      <c r="T196" s="135">
        <v>5</v>
      </c>
    </row>
    <row r="197" spans="1:20" ht="12.75" customHeight="1">
      <c r="A197" s="130">
        <v>190</v>
      </c>
      <c r="B197" s="130" t="s">
        <v>336</v>
      </c>
      <c r="C197" s="130" t="s">
        <v>352</v>
      </c>
      <c r="D197" s="131" t="s">
        <v>792</v>
      </c>
      <c r="E197" s="130" t="s">
        <v>353</v>
      </c>
      <c r="F197" s="130" t="s">
        <v>339</v>
      </c>
      <c r="G197" s="132" t="s">
        <v>24</v>
      </c>
      <c r="H197" s="132" t="s">
        <v>25</v>
      </c>
      <c r="I197" s="132" t="s">
        <v>45</v>
      </c>
      <c r="J197" s="132" t="s">
        <v>27</v>
      </c>
      <c r="K197" s="133">
        <v>23.1</v>
      </c>
      <c r="L197" s="134">
        <v>28491</v>
      </c>
      <c r="M197" s="134">
        <v>36892</v>
      </c>
      <c r="N197" s="134"/>
      <c r="O197" s="130" t="s">
        <v>28</v>
      </c>
      <c r="P197" s="135">
        <v>8</v>
      </c>
      <c r="Q197" s="136">
        <f t="shared" si="10"/>
        <v>184.8</v>
      </c>
      <c r="R197" s="135">
        <v>0.75</v>
      </c>
      <c r="S197" s="135">
        <f t="shared" si="11"/>
        <v>34.650000000000006</v>
      </c>
      <c r="T197" s="135">
        <v>4</v>
      </c>
    </row>
    <row r="198" spans="1:20" ht="12.75" customHeight="1">
      <c r="A198" s="130">
        <v>191</v>
      </c>
      <c r="B198" s="130" t="s">
        <v>336</v>
      </c>
      <c r="C198" s="130" t="s">
        <v>698</v>
      </c>
      <c r="D198" s="131" t="s">
        <v>925</v>
      </c>
      <c r="E198" s="130" t="s">
        <v>354</v>
      </c>
      <c r="F198" s="130" t="s">
        <v>355</v>
      </c>
      <c r="G198" s="132" t="s">
        <v>24</v>
      </c>
      <c r="H198" s="132" t="s">
        <v>25</v>
      </c>
      <c r="I198" s="132" t="s">
        <v>72</v>
      </c>
      <c r="J198" s="132" t="s">
        <v>27</v>
      </c>
      <c r="K198" s="133">
        <v>28.93</v>
      </c>
      <c r="L198" s="134">
        <v>35431</v>
      </c>
      <c r="M198" s="134"/>
      <c r="N198" s="134"/>
      <c r="O198" s="130" t="s">
        <v>48</v>
      </c>
      <c r="P198" s="135">
        <v>8</v>
      </c>
      <c r="Q198" s="136">
        <f t="shared" si="10"/>
        <v>231.44</v>
      </c>
      <c r="R198" s="135">
        <v>0.75</v>
      </c>
      <c r="S198" s="135">
        <f t="shared" si="11"/>
        <v>43.394999999999996</v>
      </c>
      <c r="T198" s="135">
        <v>4</v>
      </c>
    </row>
    <row r="199" spans="1:20" ht="27" customHeight="1">
      <c r="A199" s="130">
        <v>192</v>
      </c>
      <c r="B199" s="130" t="s">
        <v>336</v>
      </c>
      <c r="C199" s="130" t="s">
        <v>699</v>
      </c>
      <c r="D199" s="131" t="s">
        <v>926</v>
      </c>
      <c r="E199" s="130" t="s">
        <v>356</v>
      </c>
      <c r="F199" s="130" t="s">
        <v>338</v>
      </c>
      <c r="G199" s="132" t="s">
        <v>63</v>
      </c>
      <c r="H199" s="132" t="s">
        <v>25</v>
      </c>
      <c r="I199" s="132" t="s">
        <v>72</v>
      </c>
      <c r="J199" s="132" t="s">
        <v>34</v>
      </c>
      <c r="K199" s="133">
        <v>18</v>
      </c>
      <c r="L199" s="134">
        <v>31778</v>
      </c>
      <c r="M199" s="134"/>
      <c r="N199" s="134"/>
      <c r="O199" s="130" t="s">
        <v>28</v>
      </c>
      <c r="P199" s="135">
        <v>7</v>
      </c>
      <c r="Q199" s="136">
        <f t="shared" si="10"/>
        <v>126</v>
      </c>
      <c r="R199" s="135">
        <v>0.75</v>
      </c>
      <c r="S199" s="135">
        <f t="shared" si="11"/>
        <v>27</v>
      </c>
      <c r="T199" s="135">
        <v>5</v>
      </c>
    </row>
    <row r="200" spans="1:20" ht="27" customHeight="1">
      <c r="A200" s="130">
        <v>193</v>
      </c>
      <c r="B200" s="130" t="s">
        <v>336</v>
      </c>
      <c r="C200" s="130" t="s">
        <v>357</v>
      </c>
      <c r="D200" s="131" t="s">
        <v>779</v>
      </c>
      <c r="E200" s="130" t="s">
        <v>358</v>
      </c>
      <c r="F200" s="130" t="s">
        <v>60</v>
      </c>
      <c r="G200" s="132" t="s">
        <v>24</v>
      </c>
      <c r="H200" s="132" t="s">
        <v>25</v>
      </c>
      <c r="I200" s="132" t="s">
        <v>45</v>
      </c>
      <c r="J200" s="132" t="s">
        <v>73</v>
      </c>
      <c r="K200" s="133">
        <v>25.05</v>
      </c>
      <c r="L200" s="134">
        <v>30682</v>
      </c>
      <c r="M200" s="134">
        <v>37257</v>
      </c>
      <c r="N200" s="134"/>
      <c r="O200" s="130" t="s">
        <v>28</v>
      </c>
      <c r="P200" s="135">
        <v>9</v>
      </c>
      <c r="Q200" s="136">
        <f t="shared" si="10"/>
        <v>225.45000000000002</v>
      </c>
      <c r="R200" s="135">
        <v>1.5</v>
      </c>
      <c r="S200" s="135">
        <f t="shared" si="11"/>
        <v>75.150000000000006</v>
      </c>
      <c r="T200" s="135">
        <v>5</v>
      </c>
    </row>
    <row r="201" spans="1:20" ht="27" customHeight="1">
      <c r="A201" s="130">
        <v>194</v>
      </c>
      <c r="B201" s="130" t="s">
        <v>336</v>
      </c>
      <c r="C201" s="130" t="s">
        <v>700</v>
      </c>
      <c r="D201" s="131" t="s">
        <v>927</v>
      </c>
      <c r="E201" s="130" t="s">
        <v>359</v>
      </c>
      <c r="F201" s="130" t="s">
        <v>360</v>
      </c>
      <c r="G201" s="132" t="s">
        <v>24</v>
      </c>
      <c r="H201" s="132" t="s">
        <v>25</v>
      </c>
      <c r="I201" s="132" t="s">
        <v>45</v>
      </c>
      <c r="J201" s="132" t="s">
        <v>27</v>
      </c>
      <c r="K201" s="133">
        <v>17.100000000000001</v>
      </c>
      <c r="L201" s="134">
        <v>31413</v>
      </c>
      <c r="M201" s="134">
        <v>37257</v>
      </c>
      <c r="N201" s="134"/>
      <c r="O201" s="130" t="s">
        <v>28</v>
      </c>
      <c r="P201" s="135">
        <v>8</v>
      </c>
      <c r="Q201" s="136">
        <f t="shared" si="10"/>
        <v>136.80000000000001</v>
      </c>
      <c r="R201" s="135">
        <v>0.75</v>
      </c>
      <c r="S201" s="135">
        <f t="shared" si="11"/>
        <v>25.650000000000002</v>
      </c>
      <c r="T201" s="135">
        <v>5</v>
      </c>
    </row>
    <row r="202" spans="1:20" ht="12.75" customHeight="1">
      <c r="A202" s="130">
        <v>195</v>
      </c>
      <c r="B202" s="130" t="s">
        <v>336</v>
      </c>
      <c r="C202" s="130" t="s">
        <v>665</v>
      </c>
      <c r="D202" s="131" t="s">
        <v>928</v>
      </c>
      <c r="E202" s="130" t="s">
        <v>361</v>
      </c>
      <c r="F202" s="130" t="s">
        <v>362</v>
      </c>
      <c r="G202" s="132" t="s">
        <v>24</v>
      </c>
      <c r="H202" s="132" t="s">
        <v>25</v>
      </c>
      <c r="I202" s="132" t="s">
        <v>45</v>
      </c>
      <c r="J202" s="132" t="s">
        <v>46</v>
      </c>
      <c r="K202" s="133">
        <v>15.1</v>
      </c>
      <c r="L202" s="134">
        <v>36526</v>
      </c>
      <c r="M202" s="134"/>
      <c r="N202" s="134"/>
      <c r="O202" s="130" t="s">
        <v>48</v>
      </c>
      <c r="P202" s="135">
        <v>8.7200000000000006</v>
      </c>
      <c r="Q202" s="136">
        <f t="shared" ref="Q202:Q233" si="12">P202*K202</f>
        <v>131.672</v>
      </c>
      <c r="R202" s="135">
        <v>1</v>
      </c>
      <c r="S202" s="135">
        <f t="shared" ref="S202:S233" si="13">R202*K202*2</f>
        <v>30.2</v>
      </c>
      <c r="T202" s="135">
        <v>5</v>
      </c>
    </row>
    <row r="203" spans="1:20" ht="12.75" customHeight="1">
      <c r="A203" s="130">
        <v>196</v>
      </c>
      <c r="B203" s="130" t="s">
        <v>336</v>
      </c>
      <c r="C203" s="130" t="s">
        <v>665</v>
      </c>
      <c r="D203" s="131" t="s">
        <v>796</v>
      </c>
      <c r="E203" s="130" t="s">
        <v>361</v>
      </c>
      <c r="F203" s="130" t="s">
        <v>363</v>
      </c>
      <c r="G203" s="132" t="s">
        <v>63</v>
      </c>
      <c r="H203" s="132" t="s">
        <v>25</v>
      </c>
      <c r="I203" s="132" t="s">
        <v>72</v>
      </c>
      <c r="J203" s="132" t="s">
        <v>27</v>
      </c>
      <c r="K203" s="133">
        <v>9</v>
      </c>
      <c r="L203" s="134">
        <v>32143</v>
      </c>
      <c r="M203" s="134"/>
      <c r="N203" s="134"/>
      <c r="O203" s="130" t="s">
        <v>41</v>
      </c>
      <c r="P203" s="135">
        <v>8</v>
      </c>
      <c r="Q203" s="136">
        <f t="shared" si="12"/>
        <v>72</v>
      </c>
      <c r="R203" s="135">
        <v>1</v>
      </c>
      <c r="S203" s="135">
        <f t="shared" si="13"/>
        <v>18</v>
      </c>
      <c r="T203" s="135">
        <v>5</v>
      </c>
    </row>
    <row r="204" spans="1:20" ht="12.75" customHeight="1">
      <c r="A204" s="130">
        <v>197</v>
      </c>
      <c r="B204" s="130" t="s">
        <v>336</v>
      </c>
      <c r="C204" s="130" t="s">
        <v>665</v>
      </c>
      <c r="D204" s="131" t="s">
        <v>929</v>
      </c>
      <c r="E204" s="130" t="s">
        <v>361</v>
      </c>
      <c r="F204" s="130" t="s">
        <v>364</v>
      </c>
      <c r="G204" s="132" t="s">
        <v>63</v>
      </c>
      <c r="H204" s="132" t="s">
        <v>25</v>
      </c>
      <c r="I204" s="132" t="s">
        <v>72</v>
      </c>
      <c r="J204" s="132" t="s">
        <v>27</v>
      </c>
      <c r="K204" s="133">
        <v>9</v>
      </c>
      <c r="L204" s="134">
        <v>32143</v>
      </c>
      <c r="M204" s="134"/>
      <c r="N204" s="134"/>
      <c r="O204" s="130" t="s">
        <v>41</v>
      </c>
      <c r="P204" s="135">
        <v>8</v>
      </c>
      <c r="Q204" s="136">
        <f t="shared" si="12"/>
        <v>72</v>
      </c>
      <c r="R204" s="135">
        <v>1</v>
      </c>
      <c r="S204" s="135">
        <f t="shared" si="13"/>
        <v>18</v>
      </c>
      <c r="T204" s="135">
        <v>5</v>
      </c>
    </row>
    <row r="205" spans="1:20" ht="12.75" customHeight="1">
      <c r="A205" s="130">
        <v>198</v>
      </c>
      <c r="B205" s="130" t="s">
        <v>336</v>
      </c>
      <c r="C205" s="130" t="s">
        <v>365</v>
      </c>
      <c r="D205" s="131" t="s">
        <v>930</v>
      </c>
      <c r="E205" s="130" t="s">
        <v>366</v>
      </c>
      <c r="F205" s="130" t="s">
        <v>350</v>
      </c>
      <c r="G205" s="132" t="s">
        <v>63</v>
      </c>
      <c r="H205" s="132" t="s">
        <v>25</v>
      </c>
      <c r="I205" s="132" t="s">
        <v>72</v>
      </c>
      <c r="J205" s="132" t="s">
        <v>27</v>
      </c>
      <c r="K205" s="133">
        <v>36</v>
      </c>
      <c r="L205" s="134">
        <v>33239</v>
      </c>
      <c r="M205" s="134"/>
      <c r="N205" s="134"/>
      <c r="O205" s="130" t="s">
        <v>28</v>
      </c>
      <c r="P205" s="135">
        <v>8</v>
      </c>
      <c r="Q205" s="136">
        <f t="shared" si="12"/>
        <v>288</v>
      </c>
      <c r="R205" s="135">
        <v>1</v>
      </c>
      <c r="S205" s="135">
        <f t="shared" si="13"/>
        <v>72</v>
      </c>
      <c r="T205" s="135">
        <v>5</v>
      </c>
    </row>
    <row r="206" spans="1:20" ht="12.75" customHeight="1">
      <c r="A206" s="130">
        <v>199</v>
      </c>
      <c r="B206" s="130" t="s">
        <v>336</v>
      </c>
      <c r="C206" s="130" t="s">
        <v>701</v>
      </c>
      <c r="D206" s="131"/>
      <c r="E206" s="130"/>
      <c r="F206" s="130" t="s">
        <v>342</v>
      </c>
      <c r="G206" s="132" t="s">
        <v>24</v>
      </c>
      <c r="H206" s="132" t="s">
        <v>121</v>
      </c>
      <c r="I206" s="132" t="s">
        <v>45</v>
      </c>
      <c r="J206" s="132" t="s">
        <v>274</v>
      </c>
      <c r="K206" s="133">
        <v>27</v>
      </c>
      <c r="L206" s="134"/>
      <c r="M206" s="134"/>
      <c r="N206" s="134"/>
      <c r="O206" s="130" t="s">
        <v>28</v>
      </c>
      <c r="P206" s="135">
        <v>5</v>
      </c>
      <c r="Q206" s="136">
        <f t="shared" si="12"/>
        <v>135</v>
      </c>
      <c r="R206" s="135">
        <v>1</v>
      </c>
      <c r="S206" s="135">
        <f t="shared" si="13"/>
        <v>54</v>
      </c>
      <c r="T206" s="135">
        <v>5</v>
      </c>
    </row>
    <row r="207" spans="1:20" ht="12.75" customHeight="1">
      <c r="A207" s="117">
        <v>200</v>
      </c>
      <c r="B207" s="117" t="s">
        <v>367</v>
      </c>
      <c r="C207" s="117" t="s">
        <v>368</v>
      </c>
      <c r="D207" s="118" t="s">
        <v>931</v>
      </c>
      <c r="E207" s="117" t="s">
        <v>43</v>
      </c>
      <c r="F207" s="117" t="s">
        <v>60</v>
      </c>
      <c r="G207" s="119" t="s">
        <v>24</v>
      </c>
      <c r="H207" s="119" t="s">
        <v>25</v>
      </c>
      <c r="I207" s="119" t="s">
        <v>26</v>
      </c>
      <c r="J207" s="119" t="s">
        <v>27</v>
      </c>
      <c r="K207" s="120">
        <v>14.7</v>
      </c>
      <c r="L207" s="121">
        <v>28856</v>
      </c>
      <c r="M207" s="121"/>
      <c r="N207" s="121"/>
      <c r="O207" s="117" t="s">
        <v>28</v>
      </c>
      <c r="P207" s="122">
        <v>8</v>
      </c>
      <c r="Q207" s="123">
        <f t="shared" si="12"/>
        <v>117.6</v>
      </c>
      <c r="R207" s="122">
        <v>1</v>
      </c>
      <c r="S207" s="122">
        <f t="shared" si="13"/>
        <v>29.4</v>
      </c>
      <c r="T207" s="122">
        <v>4</v>
      </c>
    </row>
    <row r="208" spans="1:20" ht="12.75" customHeight="1">
      <c r="A208" s="117">
        <v>201</v>
      </c>
      <c r="B208" s="117" t="s">
        <v>367</v>
      </c>
      <c r="C208" s="117" t="s">
        <v>369</v>
      </c>
      <c r="D208" s="118" t="s">
        <v>932</v>
      </c>
      <c r="E208" s="117" t="s">
        <v>370</v>
      </c>
      <c r="F208" s="117" t="s">
        <v>371</v>
      </c>
      <c r="G208" s="119" t="s">
        <v>24</v>
      </c>
      <c r="H208" s="119" t="s">
        <v>25</v>
      </c>
      <c r="I208" s="119" t="s">
        <v>26</v>
      </c>
      <c r="J208" s="119" t="s">
        <v>27</v>
      </c>
      <c r="K208" s="120">
        <v>27.5</v>
      </c>
      <c r="L208" s="121">
        <v>26299</v>
      </c>
      <c r="M208" s="121"/>
      <c r="N208" s="121"/>
      <c r="O208" s="117" t="s">
        <v>41</v>
      </c>
      <c r="P208" s="122">
        <v>8</v>
      </c>
      <c r="Q208" s="123">
        <f t="shared" si="12"/>
        <v>220</v>
      </c>
      <c r="R208" s="122">
        <v>1</v>
      </c>
      <c r="S208" s="122">
        <f t="shared" si="13"/>
        <v>55</v>
      </c>
      <c r="T208" s="122">
        <v>4</v>
      </c>
    </row>
    <row r="209" spans="1:21" ht="12.75" customHeight="1">
      <c r="A209" s="117">
        <v>202</v>
      </c>
      <c r="B209" s="117" t="s">
        <v>367</v>
      </c>
      <c r="C209" s="117" t="s">
        <v>369</v>
      </c>
      <c r="D209" s="118" t="s">
        <v>933</v>
      </c>
      <c r="E209" s="117" t="s">
        <v>43</v>
      </c>
      <c r="F209" s="117" t="s">
        <v>143</v>
      </c>
      <c r="G209" s="119" t="s">
        <v>24</v>
      </c>
      <c r="H209" s="119" t="s">
        <v>25</v>
      </c>
      <c r="I209" s="119" t="s">
        <v>45</v>
      </c>
      <c r="J209" s="119" t="s">
        <v>372</v>
      </c>
      <c r="K209" s="120">
        <v>23.1</v>
      </c>
      <c r="L209" s="125" t="s">
        <v>82</v>
      </c>
      <c r="M209" s="121"/>
      <c r="N209" s="121"/>
      <c r="O209" s="117" t="s">
        <v>48</v>
      </c>
      <c r="P209" s="122">
        <v>8.36</v>
      </c>
      <c r="Q209" s="123">
        <f t="shared" si="12"/>
        <v>193.11599999999999</v>
      </c>
      <c r="R209" s="122">
        <v>1</v>
      </c>
      <c r="S209" s="122">
        <f t="shared" si="13"/>
        <v>46.2</v>
      </c>
      <c r="T209" s="122">
        <v>4</v>
      </c>
    </row>
    <row r="210" spans="1:21" ht="12.75" customHeight="1">
      <c r="A210" s="117">
        <v>203</v>
      </c>
      <c r="B210" s="117" t="s">
        <v>367</v>
      </c>
      <c r="C210" s="117" t="s">
        <v>373</v>
      </c>
      <c r="D210" s="118" t="s">
        <v>934</v>
      </c>
      <c r="E210" s="117" t="s">
        <v>374</v>
      </c>
      <c r="F210" s="117" t="s">
        <v>375</v>
      </c>
      <c r="G210" s="119" t="s">
        <v>24</v>
      </c>
      <c r="H210" s="119" t="s">
        <v>25</v>
      </c>
      <c r="I210" s="119" t="s">
        <v>26</v>
      </c>
      <c r="J210" s="119" t="s">
        <v>55</v>
      </c>
      <c r="K210" s="120">
        <v>24.7</v>
      </c>
      <c r="L210" s="121">
        <v>34335</v>
      </c>
      <c r="M210" s="121">
        <v>35796</v>
      </c>
      <c r="N210" s="121"/>
      <c r="O210" s="117" t="s">
        <v>41</v>
      </c>
      <c r="P210" s="122">
        <v>10</v>
      </c>
      <c r="Q210" s="123">
        <f t="shared" si="12"/>
        <v>247</v>
      </c>
      <c r="R210" s="122">
        <v>1</v>
      </c>
      <c r="S210" s="122">
        <f t="shared" si="13"/>
        <v>49.4</v>
      </c>
      <c r="T210" s="122">
        <v>4</v>
      </c>
    </row>
    <row r="211" spans="1:21" s="63" customFormat="1" ht="12.75" customHeight="1">
      <c r="A211" s="117">
        <v>204</v>
      </c>
      <c r="B211" s="117" t="s">
        <v>367</v>
      </c>
      <c r="C211" s="117" t="s">
        <v>376</v>
      </c>
      <c r="D211" s="118" t="s">
        <v>799</v>
      </c>
      <c r="E211" s="117" t="s">
        <v>377</v>
      </c>
      <c r="F211" s="117" t="s">
        <v>143</v>
      </c>
      <c r="G211" s="119" t="s">
        <v>24</v>
      </c>
      <c r="H211" s="119" t="s">
        <v>121</v>
      </c>
      <c r="I211" s="119" t="s">
        <v>127</v>
      </c>
      <c r="J211" s="119" t="s">
        <v>34</v>
      </c>
      <c r="K211" s="120">
        <v>57.25</v>
      </c>
      <c r="L211" s="121">
        <v>23012</v>
      </c>
      <c r="M211" s="121">
        <v>36161</v>
      </c>
      <c r="N211" s="121"/>
      <c r="O211" s="117" t="s">
        <v>28</v>
      </c>
      <c r="P211" s="122">
        <v>7</v>
      </c>
      <c r="Q211" s="123">
        <f t="shared" si="12"/>
        <v>400.75</v>
      </c>
      <c r="R211" s="122">
        <v>1</v>
      </c>
      <c r="S211" s="122">
        <f t="shared" si="13"/>
        <v>114.5</v>
      </c>
      <c r="T211" s="122">
        <v>4</v>
      </c>
    </row>
    <row r="212" spans="1:21" s="63" customFormat="1" ht="12.75" customHeight="1">
      <c r="A212" s="109">
        <v>205</v>
      </c>
      <c r="B212" s="109" t="s">
        <v>367</v>
      </c>
      <c r="C212" s="109" t="s">
        <v>93</v>
      </c>
      <c r="D212" s="110" t="s">
        <v>935</v>
      </c>
      <c r="E212" s="109" t="s">
        <v>378</v>
      </c>
      <c r="F212" s="109" t="s">
        <v>243</v>
      </c>
      <c r="G212" s="111" t="s">
        <v>24</v>
      </c>
      <c r="H212" s="111" t="s">
        <v>25</v>
      </c>
      <c r="I212" s="111" t="s">
        <v>26</v>
      </c>
      <c r="J212" s="111" t="s">
        <v>34</v>
      </c>
      <c r="K212" s="113">
        <v>86</v>
      </c>
      <c r="L212" s="114">
        <v>25934</v>
      </c>
      <c r="M212" s="114"/>
      <c r="N212" s="114"/>
      <c r="O212" s="109" t="s">
        <v>123</v>
      </c>
      <c r="P212" s="76">
        <v>7</v>
      </c>
      <c r="Q212" s="115">
        <f t="shared" si="12"/>
        <v>602</v>
      </c>
      <c r="R212" s="76">
        <v>1</v>
      </c>
      <c r="S212" s="76">
        <f t="shared" si="13"/>
        <v>172</v>
      </c>
      <c r="T212" s="76"/>
      <c r="U212" s="76"/>
    </row>
    <row r="213" spans="1:21" ht="12.75" customHeight="1">
      <c r="A213" s="117">
        <v>206</v>
      </c>
      <c r="B213" s="117" t="s">
        <v>367</v>
      </c>
      <c r="C213" s="117" t="s">
        <v>93</v>
      </c>
      <c r="D213" s="118" t="s">
        <v>935</v>
      </c>
      <c r="E213" s="117" t="s">
        <v>378</v>
      </c>
      <c r="F213" s="117" t="s">
        <v>243</v>
      </c>
      <c r="G213" s="119" t="s">
        <v>24</v>
      </c>
      <c r="H213" s="119" t="s">
        <v>25</v>
      </c>
      <c r="I213" s="119" t="s">
        <v>45</v>
      </c>
      <c r="J213" s="119" t="s">
        <v>27</v>
      </c>
      <c r="K213" s="120">
        <v>95.88</v>
      </c>
      <c r="L213" s="121">
        <v>35796</v>
      </c>
      <c r="M213" s="121"/>
      <c r="N213" s="121"/>
      <c r="O213" s="117" t="s">
        <v>48</v>
      </c>
      <c r="P213" s="122">
        <v>8</v>
      </c>
      <c r="Q213" s="123">
        <f t="shared" si="12"/>
        <v>767.04</v>
      </c>
      <c r="R213" s="122">
        <v>1.3</v>
      </c>
      <c r="S213" s="122">
        <f t="shared" si="13"/>
        <v>249.28799999999998</v>
      </c>
      <c r="T213" s="122">
        <v>4</v>
      </c>
    </row>
    <row r="214" spans="1:21" ht="12.75" customHeight="1">
      <c r="A214" s="117">
        <v>207</v>
      </c>
      <c r="B214" s="117" t="s">
        <v>367</v>
      </c>
      <c r="C214" s="117" t="s">
        <v>93</v>
      </c>
      <c r="D214" s="118" t="s">
        <v>936</v>
      </c>
      <c r="E214" s="117" t="s">
        <v>379</v>
      </c>
      <c r="F214" s="117" t="s">
        <v>380</v>
      </c>
      <c r="G214" s="119" t="s">
        <v>24</v>
      </c>
      <c r="H214" s="119" t="s">
        <v>25</v>
      </c>
      <c r="I214" s="119" t="s">
        <v>45</v>
      </c>
      <c r="J214" s="119" t="s">
        <v>372</v>
      </c>
      <c r="K214" s="120">
        <v>23.1</v>
      </c>
      <c r="L214" s="121">
        <v>31413</v>
      </c>
      <c r="M214" s="125" t="s">
        <v>47</v>
      </c>
      <c r="N214" s="121"/>
      <c r="O214" s="117" t="s">
        <v>48</v>
      </c>
      <c r="P214" s="122">
        <v>8.36</v>
      </c>
      <c r="Q214" s="123">
        <f t="shared" si="12"/>
        <v>193.11599999999999</v>
      </c>
      <c r="R214" s="122">
        <v>1</v>
      </c>
      <c r="S214" s="122">
        <f t="shared" si="13"/>
        <v>46.2</v>
      </c>
      <c r="T214" s="122">
        <v>5</v>
      </c>
    </row>
    <row r="215" spans="1:21" ht="12.75" customHeight="1">
      <c r="A215" s="117">
        <v>208</v>
      </c>
      <c r="B215" s="117" t="s">
        <v>367</v>
      </c>
      <c r="C215" s="117" t="s">
        <v>381</v>
      </c>
      <c r="D215" s="118" t="s">
        <v>937</v>
      </c>
      <c r="E215" s="117" t="s">
        <v>382</v>
      </c>
      <c r="F215" s="117" t="s">
        <v>143</v>
      </c>
      <c r="G215" s="119" t="s">
        <v>24</v>
      </c>
      <c r="H215" s="119" t="s">
        <v>25</v>
      </c>
      <c r="I215" s="119" t="s">
        <v>45</v>
      </c>
      <c r="J215" s="119" t="s">
        <v>55</v>
      </c>
      <c r="K215" s="120">
        <v>80.08</v>
      </c>
      <c r="L215" s="121">
        <v>32874</v>
      </c>
      <c r="M215" s="121"/>
      <c r="N215" s="121"/>
      <c r="O215" s="117" t="s">
        <v>28</v>
      </c>
      <c r="P215" s="122">
        <v>10</v>
      </c>
      <c r="Q215" s="123">
        <f t="shared" si="12"/>
        <v>800.8</v>
      </c>
      <c r="R215" s="122">
        <v>1.3</v>
      </c>
      <c r="S215" s="122">
        <f t="shared" si="13"/>
        <v>208.208</v>
      </c>
      <c r="T215" s="122">
        <v>3</v>
      </c>
    </row>
    <row r="216" spans="1:21" ht="12.75" customHeight="1">
      <c r="A216" s="117">
        <v>209</v>
      </c>
      <c r="B216" s="117" t="s">
        <v>367</v>
      </c>
      <c r="C216" s="117" t="s">
        <v>381</v>
      </c>
      <c r="D216" s="118" t="s">
        <v>938</v>
      </c>
      <c r="E216" s="117" t="s">
        <v>383</v>
      </c>
      <c r="F216" s="117" t="s">
        <v>60</v>
      </c>
      <c r="G216" s="119" t="s">
        <v>24</v>
      </c>
      <c r="H216" s="119" t="s">
        <v>25</v>
      </c>
      <c r="I216" s="119" t="s">
        <v>26</v>
      </c>
      <c r="J216" s="119" t="s">
        <v>34</v>
      </c>
      <c r="K216" s="120">
        <v>8.8000000000000007</v>
      </c>
      <c r="L216" s="121">
        <v>26665</v>
      </c>
      <c r="M216" s="121"/>
      <c r="N216" s="121"/>
      <c r="O216" s="117" t="s">
        <v>28</v>
      </c>
      <c r="P216" s="122">
        <v>7</v>
      </c>
      <c r="Q216" s="123">
        <f t="shared" si="12"/>
        <v>61.600000000000009</v>
      </c>
      <c r="R216" s="122">
        <v>1</v>
      </c>
      <c r="S216" s="122">
        <f t="shared" si="13"/>
        <v>17.600000000000001</v>
      </c>
      <c r="T216" s="122">
        <v>3</v>
      </c>
    </row>
    <row r="217" spans="1:21" ht="12.75" customHeight="1">
      <c r="A217" s="117">
        <v>210</v>
      </c>
      <c r="B217" s="117" t="s">
        <v>367</v>
      </c>
      <c r="C217" s="117" t="s">
        <v>384</v>
      </c>
      <c r="D217" s="118" t="s">
        <v>939</v>
      </c>
      <c r="E217" s="117" t="s">
        <v>43</v>
      </c>
      <c r="F217" s="117" t="s">
        <v>385</v>
      </c>
      <c r="G217" s="119" t="s">
        <v>24</v>
      </c>
      <c r="H217" s="119" t="s">
        <v>25</v>
      </c>
      <c r="I217" s="119" t="s">
        <v>45</v>
      </c>
      <c r="J217" s="119" t="s">
        <v>27</v>
      </c>
      <c r="K217" s="120">
        <v>95.88</v>
      </c>
      <c r="L217" s="121">
        <v>36892</v>
      </c>
      <c r="M217" s="121"/>
      <c r="N217" s="121"/>
      <c r="O217" s="117" t="s">
        <v>48</v>
      </c>
      <c r="P217" s="122">
        <v>8</v>
      </c>
      <c r="Q217" s="123">
        <f t="shared" si="12"/>
        <v>767.04</v>
      </c>
      <c r="R217" s="122">
        <v>1</v>
      </c>
      <c r="S217" s="122">
        <f t="shared" si="13"/>
        <v>191.76</v>
      </c>
      <c r="T217" s="122">
        <v>4</v>
      </c>
    </row>
    <row r="218" spans="1:21" ht="12.75" customHeight="1">
      <c r="A218" s="117">
        <v>211</v>
      </c>
      <c r="B218" s="117" t="s">
        <v>367</v>
      </c>
      <c r="C218" s="117" t="s">
        <v>384</v>
      </c>
      <c r="D218" s="118" t="s">
        <v>940</v>
      </c>
      <c r="E218" s="117" t="s">
        <v>386</v>
      </c>
      <c r="F218" s="117" t="s">
        <v>385</v>
      </c>
      <c r="G218" s="119" t="s">
        <v>24</v>
      </c>
      <c r="H218" s="119" t="s">
        <v>25</v>
      </c>
      <c r="I218" s="119" t="s">
        <v>26</v>
      </c>
      <c r="J218" s="119" t="s">
        <v>128</v>
      </c>
      <c r="K218" s="120">
        <v>26.7</v>
      </c>
      <c r="L218" s="121">
        <v>26299</v>
      </c>
      <c r="M218" s="121"/>
      <c r="N218" s="121"/>
      <c r="O218" s="117" t="s">
        <v>41</v>
      </c>
      <c r="P218" s="122">
        <v>7.5</v>
      </c>
      <c r="Q218" s="123">
        <f t="shared" si="12"/>
        <v>200.25</v>
      </c>
      <c r="R218" s="122">
        <v>1</v>
      </c>
      <c r="S218" s="122">
        <f t="shared" si="13"/>
        <v>53.4</v>
      </c>
      <c r="T218" s="122">
        <v>4</v>
      </c>
    </row>
    <row r="219" spans="1:21" ht="12.75" customHeight="1">
      <c r="A219" s="117">
        <v>212</v>
      </c>
      <c r="B219" s="117" t="s">
        <v>367</v>
      </c>
      <c r="C219" s="117" t="s">
        <v>373</v>
      </c>
      <c r="D219" s="118" t="s">
        <v>941</v>
      </c>
      <c r="E219" s="117" t="s">
        <v>702</v>
      </c>
      <c r="F219" s="117" t="s">
        <v>155</v>
      </c>
      <c r="G219" s="119" t="s">
        <v>63</v>
      </c>
      <c r="H219" s="119" t="s">
        <v>25</v>
      </c>
      <c r="I219" s="119" t="s">
        <v>26</v>
      </c>
      <c r="J219" s="119" t="s">
        <v>34</v>
      </c>
      <c r="K219" s="120">
        <v>54</v>
      </c>
      <c r="L219" s="121">
        <v>34700</v>
      </c>
      <c r="M219" s="121"/>
      <c r="N219" s="121"/>
      <c r="O219" s="117" t="s">
        <v>48</v>
      </c>
      <c r="P219" s="122">
        <v>7</v>
      </c>
      <c r="Q219" s="123">
        <f t="shared" si="12"/>
        <v>378</v>
      </c>
      <c r="R219" s="122">
        <v>1</v>
      </c>
      <c r="S219" s="122">
        <f t="shared" si="13"/>
        <v>108</v>
      </c>
      <c r="T219" s="122">
        <v>4</v>
      </c>
    </row>
    <row r="220" spans="1:21" s="70" customFormat="1" ht="12.75" customHeight="1">
      <c r="A220" s="117">
        <v>213</v>
      </c>
      <c r="B220" s="117" t="s">
        <v>367</v>
      </c>
      <c r="C220" s="117" t="s">
        <v>666</v>
      </c>
      <c r="D220" s="118" t="s">
        <v>942</v>
      </c>
      <c r="E220" s="117" t="s">
        <v>387</v>
      </c>
      <c r="F220" s="117" t="s">
        <v>243</v>
      </c>
      <c r="G220" s="119" t="s">
        <v>63</v>
      </c>
      <c r="H220" s="119" t="s">
        <v>25</v>
      </c>
      <c r="I220" s="119" t="s">
        <v>72</v>
      </c>
      <c r="J220" s="119" t="s">
        <v>34</v>
      </c>
      <c r="K220" s="120">
        <v>46</v>
      </c>
      <c r="L220" s="121">
        <v>32143</v>
      </c>
      <c r="M220" s="121">
        <v>36161</v>
      </c>
      <c r="N220" s="121"/>
      <c r="O220" s="117" t="s">
        <v>28</v>
      </c>
      <c r="P220" s="122">
        <v>7</v>
      </c>
      <c r="Q220" s="123">
        <f t="shared" si="12"/>
        <v>322</v>
      </c>
      <c r="R220" s="122">
        <v>0.5</v>
      </c>
      <c r="S220" s="122">
        <f t="shared" si="13"/>
        <v>46</v>
      </c>
      <c r="T220" s="122">
        <v>4</v>
      </c>
    </row>
    <row r="221" spans="1:21" s="70" customFormat="1" ht="12.75" customHeight="1">
      <c r="A221" s="166">
        <v>214</v>
      </c>
      <c r="B221" s="166" t="s">
        <v>388</v>
      </c>
      <c r="C221" s="166" t="s">
        <v>389</v>
      </c>
      <c r="D221" s="167" t="s">
        <v>1071</v>
      </c>
      <c r="E221" s="166" t="s">
        <v>43</v>
      </c>
      <c r="F221" s="166" t="s">
        <v>390</v>
      </c>
      <c r="G221" s="168" t="s">
        <v>24</v>
      </c>
      <c r="H221" s="168" t="s">
        <v>25</v>
      </c>
      <c r="I221" s="168" t="s">
        <v>26</v>
      </c>
      <c r="J221" s="168" t="s">
        <v>294</v>
      </c>
      <c r="K221" s="169">
        <v>9.5</v>
      </c>
      <c r="L221" s="170">
        <v>32143</v>
      </c>
      <c r="M221" s="170"/>
      <c r="N221" s="170"/>
      <c r="O221" s="166" t="s">
        <v>41</v>
      </c>
      <c r="P221" s="171">
        <v>9</v>
      </c>
      <c r="Q221" s="172">
        <f t="shared" si="12"/>
        <v>85.5</v>
      </c>
      <c r="R221" s="171">
        <v>1</v>
      </c>
      <c r="S221" s="171">
        <f t="shared" si="13"/>
        <v>19</v>
      </c>
      <c r="T221" s="171">
        <v>4</v>
      </c>
    </row>
    <row r="222" spans="1:21" s="70" customFormat="1" ht="12.75" customHeight="1">
      <c r="A222" s="166">
        <v>215</v>
      </c>
      <c r="B222" s="166" t="s">
        <v>388</v>
      </c>
      <c r="C222" s="166" t="s">
        <v>389</v>
      </c>
      <c r="D222" s="167">
        <v>16.164000000000001</v>
      </c>
      <c r="E222" s="166" t="s">
        <v>43</v>
      </c>
      <c r="F222" s="166" t="s">
        <v>391</v>
      </c>
      <c r="G222" s="168" t="s">
        <v>24</v>
      </c>
      <c r="H222" s="168" t="s">
        <v>25</v>
      </c>
      <c r="I222" s="168" t="s">
        <v>72</v>
      </c>
      <c r="J222" s="168" t="s">
        <v>75</v>
      </c>
      <c r="K222" s="169">
        <v>31.2</v>
      </c>
      <c r="L222" s="170">
        <v>32143</v>
      </c>
      <c r="M222" s="170"/>
      <c r="N222" s="170"/>
      <c r="O222" s="166" t="s">
        <v>41</v>
      </c>
      <c r="P222" s="171">
        <v>8</v>
      </c>
      <c r="Q222" s="172">
        <f t="shared" si="12"/>
        <v>249.6</v>
      </c>
      <c r="R222" s="171">
        <v>1</v>
      </c>
      <c r="S222" s="171">
        <f t="shared" si="13"/>
        <v>62.4</v>
      </c>
      <c r="T222" s="171">
        <v>4</v>
      </c>
    </row>
    <row r="223" spans="1:21" ht="12.75" customHeight="1">
      <c r="A223" s="166">
        <v>216</v>
      </c>
      <c r="B223" s="166" t="s">
        <v>388</v>
      </c>
      <c r="C223" s="166" t="s">
        <v>226</v>
      </c>
      <c r="D223" s="167" t="s">
        <v>1072</v>
      </c>
      <c r="E223" s="166" t="s">
        <v>43</v>
      </c>
      <c r="F223" s="166" t="s">
        <v>390</v>
      </c>
      <c r="G223" s="168" t="s">
        <v>24</v>
      </c>
      <c r="H223" s="168" t="s">
        <v>25</v>
      </c>
      <c r="I223" s="168" t="s">
        <v>45</v>
      </c>
      <c r="J223" s="168" t="s">
        <v>55</v>
      </c>
      <c r="K223" s="169">
        <v>18.100000000000001</v>
      </c>
      <c r="L223" s="170">
        <v>36161</v>
      </c>
      <c r="M223" s="170"/>
      <c r="N223" s="170"/>
      <c r="O223" s="166" t="s">
        <v>48</v>
      </c>
      <c r="P223" s="171">
        <v>10</v>
      </c>
      <c r="Q223" s="172">
        <f t="shared" si="12"/>
        <v>181</v>
      </c>
      <c r="R223" s="171">
        <v>0.93</v>
      </c>
      <c r="S223" s="171">
        <f t="shared" si="13"/>
        <v>33.666000000000004</v>
      </c>
      <c r="T223" s="171">
        <v>3</v>
      </c>
    </row>
    <row r="224" spans="1:21" ht="12.75" customHeight="1">
      <c r="A224" s="166">
        <v>217</v>
      </c>
      <c r="B224" s="166" t="s">
        <v>388</v>
      </c>
      <c r="C224" s="166" t="s">
        <v>392</v>
      </c>
      <c r="D224" s="167" t="s">
        <v>943</v>
      </c>
      <c r="E224" s="166" t="s">
        <v>43</v>
      </c>
      <c r="F224" s="166" t="s">
        <v>393</v>
      </c>
      <c r="G224" s="168" t="s">
        <v>24</v>
      </c>
      <c r="H224" s="168" t="s">
        <v>25</v>
      </c>
      <c r="I224" s="168" t="s">
        <v>26</v>
      </c>
      <c r="J224" s="168" t="s">
        <v>27</v>
      </c>
      <c r="K224" s="169">
        <v>29.15</v>
      </c>
      <c r="L224" s="170">
        <v>35431</v>
      </c>
      <c r="M224" s="170"/>
      <c r="N224" s="170"/>
      <c r="O224" s="166" t="s">
        <v>48</v>
      </c>
      <c r="P224" s="171">
        <v>8</v>
      </c>
      <c r="Q224" s="172">
        <f t="shared" si="12"/>
        <v>233.2</v>
      </c>
      <c r="R224" s="171">
        <v>1.5</v>
      </c>
      <c r="S224" s="171">
        <f t="shared" si="13"/>
        <v>87.449999999999989</v>
      </c>
      <c r="T224" s="171">
        <v>5</v>
      </c>
    </row>
    <row r="225" spans="1:20" ht="12.75" customHeight="1">
      <c r="A225" s="166">
        <v>218</v>
      </c>
      <c r="B225" s="166" t="s">
        <v>388</v>
      </c>
      <c r="C225" s="166" t="s">
        <v>703</v>
      </c>
      <c r="D225" s="167" t="s">
        <v>944</v>
      </c>
      <c r="E225" s="166" t="s">
        <v>43</v>
      </c>
      <c r="F225" s="166" t="s">
        <v>394</v>
      </c>
      <c r="G225" s="168" t="s">
        <v>24</v>
      </c>
      <c r="H225" s="168" t="s">
        <v>25</v>
      </c>
      <c r="I225" s="168" t="s">
        <v>72</v>
      </c>
      <c r="J225" s="168" t="s">
        <v>27</v>
      </c>
      <c r="K225" s="169">
        <v>23.1</v>
      </c>
      <c r="L225" s="170">
        <v>36161</v>
      </c>
      <c r="M225" s="170"/>
      <c r="N225" s="170"/>
      <c r="O225" s="166" t="s">
        <v>48</v>
      </c>
      <c r="P225" s="171">
        <v>8</v>
      </c>
      <c r="Q225" s="172">
        <f t="shared" si="12"/>
        <v>184.8</v>
      </c>
      <c r="R225" s="171">
        <v>1</v>
      </c>
      <c r="S225" s="171">
        <f t="shared" si="13"/>
        <v>46.2</v>
      </c>
      <c r="T225" s="171">
        <v>4</v>
      </c>
    </row>
    <row r="226" spans="1:20" s="63" customFormat="1" ht="12.75" customHeight="1">
      <c r="A226" s="166">
        <v>219</v>
      </c>
      <c r="B226" s="166" t="s">
        <v>388</v>
      </c>
      <c r="C226" s="166" t="s">
        <v>704</v>
      </c>
      <c r="D226" s="167" t="s">
        <v>945</v>
      </c>
      <c r="E226" s="166" t="s">
        <v>43</v>
      </c>
      <c r="F226" s="166" t="s">
        <v>234</v>
      </c>
      <c r="G226" s="168" t="s">
        <v>24</v>
      </c>
      <c r="H226" s="168" t="s">
        <v>25</v>
      </c>
      <c r="I226" s="168" t="s">
        <v>45</v>
      </c>
      <c r="J226" s="168" t="s">
        <v>219</v>
      </c>
      <c r="K226" s="169">
        <v>41.2</v>
      </c>
      <c r="L226" s="170">
        <v>28491</v>
      </c>
      <c r="M226" s="170">
        <v>37257</v>
      </c>
      <c r="N226" s="170"/>
      <c r="O226" s="166" t="s">
        <v>48</v>
      </c>
      <c r="P226" s="171">
        <v>8.6999999999999993</v>
      </c>
      <c r="Q226" s="172">
        <f t="shared" si="12"/>
        <v>358.44</v>
      </c>
      <c r="R226" s="171">
        <v>0.75</v>
      </c>
      <c r="S226" s="171">
        <f t="shared" si="13"/>
        <v>61.800000000000004</v>
      </c>
      <c r="T226" s="171">
        <v>5</v>
      </c>
    </row>
    <row r="227" spans="1:20" ht="12.75" customHeight="1">
      <c r="A227" s="166">
        <v>220</v>
      </c>
      <c r="B227" s="166" t="s">
        <v>388</v>
      </c>
      <c r="C227" s="166" t="s">
        <v>1078</v>
      </c>
      <c r="D227" s="167" t="s">
        <v>946</v>
      </c>
      <c r="E227" s="166" t="s">
        <v>43</v>
      </c>
      <c r="F227" s="166" t="s">
        <v>225</v>
      </c>
      <c r="G227" s="168" t="s">
        <v>24</v>
      </c>
      <c r="H227" s="168" t="s">
        <v>121</v>
      </c>
      <c r="I227" s="173" t="s">
        <v>127</v>
      </c>
      <c r="J227" s="168" t="s">
        <v>27</v>
      </c>
      <c r="K227" s="169">
        <v>15</v>
      </c>
      <c r="L227" s="170">
        <v>27395</v>
      </c>
      <c r="M227" s="170">
        <v>39083</v>
      </c>
      <c r="N227" s="170"/>
      <c r="O227" s="166" t="s">
        <v>28</v>
      </c>
      <c r="P227" s="171">
        <v>8</v>
      </c>
      <c r="Q227" s="172">
        <f t="shared" si="12"/>
        <v>120</v>
      </c>
      <c r="R227" s="171">
        <v>1</v>
      </c>
      <c r="S227" s="171">
        <f t="shared" si="13"/>
        <v>30</v>
      </c>
      <c r="T227" s="171">
        <v>4</v>
      </c>
    </row>
    <row r="228" spans="1:20" ht="12.75" customHeight="1">
      <c r="A228" s="166">
        <v>221</v>
      </c>
      <c r="B228" s="166" t="s">
        <v>388</v>
      </c>
      <c r="C228" s="166" t="s">
        <v>395</v>
      </c>
      <c r="D228" s="167" t="s">
        <v>947</v>
      </c>
      <c r="E228" s="166" t="s">
        <v>396</v>
      </c>
      <c r="F228" s="166" t="s">
        <v>60</v>
      </c>
      <c r="G228" s="168" t="s">
        <v>63</v>
      </c>
      <c r="H228" s="168" t="s">
        <v>25</v>
      </c>
      <c r="I228" s="168" t="s">
        <v>26</v>
      </c>
      <c r="J228" s="168" t="s">
        <v>27</v>
      </c>
      <c r="K228" s="169">
        <v>15</v>
      </c>
      <c r="L228" s="170">
        <v>31413</v>
      </c>
      <c r="M228" s="170"/>
      <c r="N228" s="170"/>
      <c r="O228" s="166" t="s">
        <v>41</v>
      </c>
      <c r="P228" s="171">
        <v>8</v>
      </c>
      <c r="Q228" s="172">
        <f t="shared" si="12"/>
        <v>120</v>
      </c>
      <c r="R228" s="171">
        <v>1</v>
      </c>
      <c r="S228" s="171">
        <f t="shared" si="13"/>
        <v>30</v>
      </c>
      <c r="T228" s="171">
        <v>4</v>
      </c>
    </row>
    <row r="229" spans="1:20" ht="12.75" customHeight="1">
      <c r="A229" s="166">
        <v>222</v>
      </c>
      <c r="B229" s="166" t="s">
        <v>388</v>
      </c>
      <c r="C229" s="166" t="s">
        <v>397</v>
      </c>
      <c r="D229" s="167" t="s">
        <v>948</v>
      </c>
      <c r="E229" s="166" t="s">
        <v>398</v>
      </c>
      <c r="F229" s="166" t="s">
        <v>399</v>
      </c>
      <c r="G229" s="168" t="s">
        <v>63</v>
      </c>
      <c r="H229" s="168" t="s">
        <v>25</v>
      </c>
      <c r="I229" s="168" t="s">
        <v>26</v>
      </c>
      <c r="J229" s="168" t="s">
        <v>27</v>
      </c>
      <c r="K229" s="169">
        <v>28</v>
      </c>
      <c r="L229" s="170">
        <v>34335</v>
      </c>
      <c r="M229" s="170"/>
      <c r="N229" s="170"/>
      <c r="O229" s="166" t="s">
        <v>48</v>
      </c>
      <c r="P229" s="171">
        <v>8</v>
      </c>
      <c r="Q229" s="172">
        <f t="shared" si="12"/>
        <v>224</v>
      </c>
      <c r="R229" s="171">
        <v>1</v>
      </c>
      <c r="S229" s="171">
        <f t="shared" si="13"/>
        <v>56</v>
      </c>
      <c r="T229" s="171">
        <v>4</v>
      </c>
    </row>
    <row r="230" spans="1:20" ht="12.75" customHeight="1">
      <c r="A230" s="166">
        <v>223</v>
      </c>
      <c r="B230" s="166" t="s">
        <v>388</v>
      </c>
      <c r="C230" s="166" t="s">
        <v>400</v>
      </c>
      <c r="D230" s="167" t="s">
        <v>949</v>
      </c>
      <c r="E230" s="166" t="s">
        <v>401</v>
      </c>
      <c r="F230" s="166" t="s">
        <v>402</v>
      </c>
      <c r="G230" s="168" t="s">
        <v>63</v>
      </c>
      <c r="H230" s="168" t="s">
        <v>25</v>
      </c>
      <c r="I230" s="168" t="s">
        <v>72</v>
      </c>
      <c r="J230" s="168" t="s">
        <v>34</v>
      </c>
      <c r="K230" s="169">
        <v>19</v>
      </c>
      <c r="L230" s="170" t="s">
        <v>133</v>
      </c>
      <c r="M230" s="170"/>
      <c r="N230" s="170"/>
      <c r="O230" s="166" t="s">
        <v>41</v>
      </c>
      <c r="P230" s="171">
        <v>7</v>
      </c>
      <c r="Q230" s="172">
        <f t="shared" si="12"/>
        <v>133</v>
      </c>
      <c r="R230" s="171">
        <v>1</v>
      </c>
      <c r="S230" s="171">
        <f t="shared" si="13"/>
        <v>38</v>
      </c>
      <c r="T230" s="171">
        <v>5</v>
      </c>
    </row>
    <row r="231" spans="1:20" s="70" customFormat="1" ht="12.75" customHeight="1">
      <c r="A231" s="166">
        <v>224</v>
      </c>
      <c r="B231" s="166" t="s">
        <v>388</v>
      </c>
      <c r="C231" s="166" t="s">
        <v>403</v>
      </c>
      <c r="D231" s="167"/>
      <c r="E231" s="166" t="s">
        <v>404</v>
      </c>
      <c r="F231" s="166" t="s">
        <v>402</v>
      </c>
      <c r="G231" s="168" t="s">
        <v>24</v>
      </c>
      <c r="H231" s="168" t="s">
        <v>25</v>
      </c>
      <c r="I231" s="168" t="s">
        <v>45</v>
      </c>
      <c r="J231" s="168" t="s">
        <v>34</v>
      </c>
      <c r="K231" s="169">
        <v>35.200000000000003</v>
      </c>
      <c r="L231" s="170" t="s">
        <v>133</v>
      </c>
      <c r="M231" s="170"/>
      <c r="N231" s="170"/>
      <c r="O231" s="166" t="s">
        <v>48</v>
      </c>
      <c r="P231" s="171">
        <v>7</v>
      </c>
      <c r="Q231" s="172">
        <f t="shared" si="12"/>
        <v>246.40000000000003</v>
      </c>
      <c r="R231" s="171">
        <v>1</v>
      </c>
      <c r="S231" s="171">
        <f t="shared" si="13"/>
        <v>70.400000000000006</v>
      </c>
      <c r="T231" s="171">
        <v>5</v>
      </c>
    </row>
    <row r="232" spans="1:20" ht="12.75" customHeight="1">
      <c r="A232" s="159">
        <v>225</v>
      </c>
      <c r="B232" s="159" t="s">
        <v>405</v>
      </c>
      <c r="C232" s="159" t="s">
        <v>667</v>
      </c>
      <c r="D232" s="160" t="s">
        <v>950</v>
      </c>
      <c r="E232" s="159" t="s">
        <v>406</v>
      </c>
      <c r="F232" s="159" t="s">
        <v>746</v>
      </c>
      <c r="G232" s="161" t="s">
        <v>24</v>
      </c>
      <c r="H232" s="161" t="s">
        <v>25</v>
      </c>
      <c r="I232" s="161" t="s">
        <v>133</v>
      </c>
      <c r="J232" s="161" t="s">
        <v>27</v>
      </c>
      <c r="K232" s="162">
        <v>48.2</v>
      </c>
      <c r="L232" s="163">
        <v>40544</v>
      </c>
      <c r="M232" s="163"/>
      <c r="N232" s="163"/>
      <c r="O232" s="159" t="s">
        <v>48</v>
      </c>
      <c r="P232" s="164">
        <v>8</v>
      </c>
      <c r="Q232" s="165">
        <f t="shared" si="12"/>
        <v>385.6</v>
      </c>
      <c r="R232" s="164">
        <v>1</v>
      </c>
      <c r="S232" s="164">
        <f t="shared" si="13"/>
        <v>96.4</v>
      </c>
      <c r="T232" s="164">
        <v>4</v>
      </c>
    </row>
    <row r="233" spans="1:20" ht="12.75" customHeight="1">
      <c r="A233" s="159">
        <v>226</v>
      </c>
      <c r="B233" s="159" t="s">
        <v>405</v>
      </c>
      <c r="C233" s="159" t="s">
        <v>667</v>
      </c>
      <c r="D233" s="160" t="s">
        <v>951</v>
      </c>
      <c r="E233" s="159" t="s">
        <v>407</v>
      </c>
      <c r="F233" s="159" t="s">
        <v>408</v>
      </c>
      <c r="G233" s="161" t="s">
        <v>24</v>
      </c>
      <c r="H233" s="161" t="s">
        <v>25</v>
      </c>
      <c r="I233" s="161" t="s">
        <v>26</v>
      </c>
      <c r="J233" s="161" t="s">
        <v>27</v>
      </c>
      <c r="K233" s="162">
        <v>35</v>
      </c>
      <c r="L233" s="163">
        <v>26299</v>
      </c>
      <c r="M233" s="163"/>
      <c r="N233" s="163"/>
      <c r="O233" s="159" t="s">
        <v>41</v>
      </c>
      <c r="P233" s="164">
        <v>8</v>
      </c>
      <c r="Q233" s="165">
        <f t="shared" si="12"/>
        <v>280</v>
      </c>
      <c r="R233" s="164">
        <v>1</v>
      </c>
      <c r="S233" s="164">
        <f t="shared" si="13"/>
        <v>70</v>
      </c>
      <c r="T233" s="164">
        <v>4</v>
      </c>
    </row>
    <row r="234" spans="1:20" ht="26.25" customHeight="1">
      <c r="A234" s="159">
        <v>227</v>
      </c>
      <c r="B234" s="159" t="s">
        <v>405</v>
      </c>
      <c r="C234" s="159" t="s">
        <v>705</v>
      </c>
      <c r="D234" s="160" t="s">
        <v>952</v>
      </c>
      <c r="E234" s="159" t="s">
        <v>409</v>
      </c>
      <c r="F234" s="159" t="s">
        <v>291</v>
      </c>
      <c r="G234" s="161" t="s">
        <v>24</v>
      </c>
      <c r="H234" s="161" t="s">
        <v>25</v>
      </c>
      <c r="I234" s="161" t="s">
        <v>26</v>
      </c>
      <c r="J234" s="161" t="s">
        <v>410</v>
      </c>
      <c r="K234" s="162">
        <v>18.2</v>
      </c>
      <c r="L234" s="163">
        <v>29952</v>
      </c>
      <c r="M234" s="163"/>
      <c r="N234" s="163"/>
      <c r="O234" s="159" t="s">
        <v>41</v>
      </c>
      <c r="P234" s="164">
        <v>7.92</v>
      </c>
      <c r="Q234" s="165">
        <f t="shared" ref="Q234:Q265" si="14">P234*K234</f>
        <v>144.14400000000001</v>
      </c>
      <c r="R234" s="164">
        <v>1</v>
      </c>
      <c r="S234" s="164">
        <f t="shared" ref="S234:S265" si="15">R234*K234*2</f>
        <v>36.4</v>
      </c>
      <c r="T234" s="164">
        <v>4</v>
      </c>
    </row>
    <row r="235" spans="1:20" ht="26.25" customHeight="1">
      <c r="A235" s="159">
        <v>228</v>
      </c>
      <c r="B235" s="159" t="s">
        <v>405</v>
      </c>
      <c r="C235" s="159" t="s">
        <v>705</v>
      </c>
      <c r="D235" s="160" t="s">
        <v>953</v>
      </c>
      <c r="E235" s="159" t="s">
        <v>411</v>
      </c>
      <c r="F235" s="159" t="s">
        <v>291</v>
      </c>
      <c r="G235" s="161" t="s">
        <v>24</v>
      </c>
      <c r="H235" s="161" t="s">
        <v>25</v>
      </c>
      <c r="I235" s="161" t="s">
        <v>26</v>
      </c>
      <c r="J235" s="161" t="s">
        <v>263</v>
      </c>
      <c r="K235" s="162">
        <v>18.2</v>
      </c>
      <c r="L235" s="163">
        <v>31048</v>
      </c>
      <c r="M235" s="163"/>
      <c r="N235" s="163"/>
      <c r="O235" s="159" t="s">
        <v>41</v>
      </c>
      <c r="P235" s="164">
        <v>8.1999999999999993</v>
      </c>
      <c r="Q235" s="165">
        <f t="shared" si="14"/>
        <v>149.23999999999998</v>
      </c>
      <c r="R235" s="164">
        <v>1</v>
      </c>
      <c r="S235" s="164">
        <f t="shared" si="15"/>
        <v>36.4</v>
      </c>
      <c r="T235" s="164">
        <v>4</v>
      </c>
    </row>
    <row r="236" spans="1:20" ht="26.25" customHeight="1">
      <c r="A236" s="159">
        <v>229</v>
      </c>
      <c r="B236" s="159" t="s">
        <v>405</v>
      </c>
      <c r="C236" s="159" t="s">
        <v>705</v>
      </c>
      <c r="D236" s="160" t="s">
        <v>954</v>
      </c>
      <c r="E236" s="159" t="s">
        <v>411</v>
      </c>
      <c r="F236" s="159" t="s">
        <v>291</v>
      </c>
      <c r="G236" s="161" t="s">
        <v>24</v>
      </c>
      <c r="H236" s="161" t="s">
        <v>25</v>
      </c>
      <c r="I236" s="161" t="s">
        <v>26</v>
      </c>
      <c r="J236" s="161" t="s">
        <v>263</v>
      </c>
      <c r="K236" s="162">
        <v>6</v>
      </c>
      <c r="L236" s="163">
        <v>29221</v>
      </c>
      <c r="M236" s="163"/>
      <c r="N236" s="163"/>
      <c r="O236" s="159" t="s">
        <v>41</v>
      </c>
      <c r="P236" s="164">
        <v>8.1999999999999993</v>
      </c>
      <c r="Q236" s="165">
        <f t="shared" si="14"/>
        <v>49.199999999999996</v>
      </c>
      <c r="R236" s="164">
        <v>1</v>
      </c>
      <c r="S236" s="164">
        <f t="shared" si="15"/>
        <v>12</v>
      </c>
      <c r="T236" s="164">
        <v>4</v>
      </c>
    </row>
    <row r="237" spans="1:20" ht="12.75" customHeight="1">
      <c r="A237" s="159">
        <v>230</v>
      </c>
      <c r="B237" s="159" t="s">
        <v>405</v>
      </c>
      <c r="C237" s="159" t="s">
        <v>412</v>
      </c>
      <c r="D237" s="160" t="s">
        <v>955</v>
      </c>
      <c r="E237" s="159" t="s">
        <v>413</v>
      </c>
      <c r="F237" s="159" t="s">
        <v>291</v>
      </c>
      <c r="G237" s="161" t="s">
        <v>24</v>
      </c>
      <c r="H237" s="161" t="s">
        <v>25</v>
      </c>
      <c r="I237" s="161" t="s">
        <v>26</v>
      </c>
      <c r="J237" s="161" t="s">
        <v>414</v>
      </c>
      <c r="K237" s="162">
        <v>18.100000000000001</v>
      </c>
      <c r="L237" s="163">
        <v>31413</v>
      </c>
      <c r="M237" s="163"/>
      <c r="N237" s="163"/>
      <c r="O237" s="159" t="s">
        <v>41</v>
      </c>
      <c r="P237" s="164">
        <v>7.9</v>
      </c>
      <c r="Q237" s="165">
        <f t="shared" si="14"/>
        <v>142.99</v>
      </c>
      <c r="R237" s="164">
        <v>1</v>
      </c>
      <c r="S237" s="164">
        <f t="shared" si="15"/>
        <v>36.200000000000003</v>
      </c>
      <c r="T237" s="164">
        <v>4</v>
      </c>
    </row>
    <row r="238" spans="1:20" ht="12.75" customHeight="1">
      <c r="A238" s="159">
        <v>231</v>
      </c>
      <c r="B238" s="159" t="s">
        <v>405</v>
      </c>
      <c r="C238" s="159" t="s">
        <v>415</v>
      </c>
      <c r="D238" s="160" t="s">
        <v>956</v>
      </c>
      <c r="E238" s="159" t="s">
        <v>416</v>
      </c>
      <c r="F238" s="159" t="s">
        <v>291</v>
      </c>
      <c r="G238" s="161" t="s">
        <v>24</v>
      </c>
      <c r="H238" s="161" t="s">
        <v>51</v>
      </c>
      <c r="I238" s="161" t="s">
        <v>26</v>
      </c>
      <c r="J238" s="161" t="s">
        <v>27</v>
      </c>
      <c r="K238" s="162">
        <v>42.45</v>
      </c>
      <c r="L238" s="163">
        <v>27395</v>
      </c>
      <c r="M238" s="163">
        <v>36161</v>
      </c>
      <c r="N238" s="163"/>
      <c r="O238" s="159" t="s">
        <v>28</v>
      </c>
      <c r="P238" s="164">
        <v>8</v>
      </c>
      <c r="Q238" s="165">
        <f t="shared" si="14"/>
        <v>339.6</v>
      </c>
      <c r="R238" s="164">
        <v>0.75</v>
      </c>
      <c r="S238" s="164">
        <f t="shared" si="15"/>
        <v>63.675000000000004</v>
      </c>
      <c r="T238" s="164">
        <v>4</v>
      </c>
    </row>
    <row r="239" spans="1:20" ht="12.75" customHeight="1">
      <c r="A239" s="159">
        <v>232</v>
      </c>
      <c r="B239" s="159" t="s">
        <v>405</v>
      </c>
      <c r="C239" s="159" t="s">
        <v>415</v>
      </c>
      <c r="D239" s="160" t="s">
        <v>957</v>
      </c>
      <c r="E239" s="159" t="s">
        <v>417</v>
      </c>
      <c r="F239" s="159" t="s">
        <v>291</v>
      </c>
      <c r="G239" s="161" t="s">
        <v>24</v>
      </c>
      <c r="H239" s="161" t="s">
        <v>51</v>
      </c>
      <c r="I239" s="161" t="s">
        <v>26</v>
      </c>
      <c r="J239" s="161" t="s">
        <v>418</v>
      </c>
      <c r="K239" s="162">
        <v>24.9</v>
      </c>
      <c r="L239" s="163">
        <v>27030</v>
      </c>
      <c r="M239" s="163"/>
      <c r="N239" s="163"/>
      <c r="O239" s="159" t="s">
        <v>28</v>
      </c>
      <c r="P239" s="164">
        <v>7.7</v>
      </c>
      <c r="Q239" s="165">
        <f t="shared" si="14"/>
        <v>191.73</v>
      </c>
      <c r="R239" s="164">
        <v>0.75</v>
      </c>
      <c r="S239" s="164">
        <f t="shared" si="15"/>
        <v>37.349999999999994</v>
      </c>
      <c r="T239" s="164">
        <v>4</v>
      </c>
    </row>
    <row r="240" spans="1:20" ht="12.75" customHeight="1">
      <c r="A240" s="159">
        <v>233</v>
      </c>
      <c r="B240" s="159" t="s">
        <v>405</v>
      </c>
      <c r="C240" s="159" t="s">
        <v>415</v>
      </c>
      <c r="D240" s="160" t="s">
        <v>958</v>
      </c>
      <c r="E240" s="159" t="s">
        <v>417</v>
      </c>
      <c r="F240" s="159" t="s">
        <v>291</v>
      </c>
      <c r="G240" s="161" t="s">
        <v>24</v>
      </c>
      <c r="H240" s="161" t="s">
        <v>51</v>
      </c>
      <c r="I240" s="161" t="s">
        <v>26</v>
      </c>
      <c r="J240" s="161" t="s">
        <v>418</v>
      </c>
      <c r="K240" s="162">
        <v>23.6</v>
      </c>
      <c r="L240" s="163">
        <v>27760</v>
      </c>
      <c r="M240" s="163"/>
      <c r="N240" s="163"/>
      <c r="O240" s="159" t="s">
        <v>28</v>
      </c>
      <c r="P240" s="164">
        <v>7.7</v>
      </c>
      <c r="Q240" s="165">
        <f t="shared" si="14"/>
        <v>181.72000000000003</v>
      </c>
      <c r="R240" s="164">
        <v>1</v>
      </c>
      <c r="S240" s="164">
        <f t="shared" si="15"/>
        <v>47.2</v>
      </c>
      <c r="T240" s="164">
        <v>4</v>
      </c>
    </row>
    <row r="241" spans="1:21" ht="12.75" customHeight="1">
      <c r="A241" s="159">
        <v>234</v>
      </c>
      <c r="B241" s="159" t="s">
        <v>405</v>
      </c>
      <c r="C241" s="159" t="s">
        <v>515</v>
      </c>
      <c r="D241" s="160" t="s">
        <v>959</v>
      </c>
      <c r="E241" s="159" t="s">
        <v>419</v>
      </c>
      <c r="F241" s="159" t="s">
        <v>420</v>
      </c>
      <c r="G241" s="161" t="s">
        <v>24</v>
      </c>
      <c r="H241" s="161" t="s">
        <v>25</v>
      </c>
      <c r="I241" s="161" t="s">
        <v>26</v>
      </c>
      <c r="J241" s="161" t="s">
        <v>421</v>
      </c>
      <c r="K241" s="162">
        <v>59.5</v>
      </c>
      <c r="L241" s="163">
        <v>29221</v>
      </c>
      <c r="M241" s="163"/>
      <c r="N241" s="163"/>
      <c r="O241" s="159" t="s">
        <v>41</v>
      </c>
      <c r="P241" s="164">
        <v>9.8000000000000007</v>
      </c>
      <c r="Q241" s="165">
        <f t="shared" si="14"/>
        <v>583.1</v>
      </c>
      <c r="R241" s="164">
        <v>1</v>
      </c>
      <c r="S241" s="164">
        <f t="shared" si="15"/>
        <v>119</v>
      </c>
      <c r="T241" s="164">
        <v>3</v>
      </c>
    </row>
    <row r="242" spans="1:21" ht="12.75" customHeight="1">
      <c r="A242" s="159">
        <v>235</v>
      </c>
      <c r="B242" s="159" t="s">
        <v>405</v>
      </c>
      <c r="C242" s="159" t="s">
        <v>515</v>
      </c>
      <c r="D242" s="160" t="s">
        <v>960</v>
      </c>
      <c r="E242" s="159" t="s">
        <v>422</v>
      </c>
      <c r="F242" s="159" t="s">
        <v>423</v>
      </c>
      <c r="G242" s="161" t="s">
        <v>24</v>
      </c>
      <c r="H242" s="161" t="s">
        <v>25</v>
      </c>
      <c r="I242" s="161" t="s">
        <v>45</v>
      </c>
      <c r="J242" s="161" t="s">
        <v>55</v>
      </c>
      <c r="K242" s="162">
        <v>42.2</v>
      </c>
      <c r="L242" s="163">
        <v>36161</v>
      </c>
      <c r="M242" s="163"/>
      <c r="N242" s="163"/>
      <c r="O242" s="159" t="s">
        <v>28</v>
      </c>
      <c r="P242" s="164">
        <v>10</v>
      </c>
      <c r="Q242" s="165">
        <f t="shared" si="14"/>
        <v>422</v>
      </c>
      <c r="R242" s="164">
        <v>0.75</v>
      </c>
      <c r="S242" s="164">
        <f t="shared" si="15"/>
        <v>63.300000000000004</v>
      </c>
      <c r="T242" s="164">
        <v>3</v>
      </c>
    </row>
    <row r="243" spans="1:21" ht="12.75" customHeight="1">
      <c r="A243" s="159">
        <v>236</v>
      </c>
      <c r="B243" s="159" t="s">
        <v>405</v>
      </c>
      <c r="C243" s="159" t="s">
        <v>515</v>
      </c>
      <c r="D243" s="160" t="s">
        <v>961</v>
      </c>
      <c r="E243" s="159" t="s">
        <v>422</v>
      </c>
      <c r="F243" s="159" t="s">
        <v>424</v>
      </c>
      <c r="G243" s="161" t="s">
        <v>24</v>
      </c>
      <c r="H243" s="161" t="s">
        <v>25</v>
      </c>
      <c r="I243" s="161" t="s">
        <v>26</v>
      </c>
      <c r="J243" s="161" t="s">
        <v>55</v>
      </c>
      <c r="K243" s="162">
        <v>18.54</v>
      </c>
      <c r="L243" s="163">
        <v>28856</v>
      </c>
      <c r="M243" s="163">
        <v>35796</v>
      </c>
      <c r="N243" s="163"/>
      <c r="O243" s="159" t="s">
        <v>28</v>
      </c>
      <c r="P243" s="164">
        <v>10</v>
      </c>
      <c r="Q243" s="165">
        <f t="shared" si="14"/>
        <v>185.39999999999998</v>
      </c>
      <c r="R243" s="164">
        <v>1</v>
      </c>
      <c r="S243" s="164">
        <f t="shared" si="15"/>
        <v>37.08</v>
      </c>
      <c r="T243" s="164">
        <v>3</v>
      </c>
    </row>
    <row r="244" spans="1:21" ht="12.75" customHeight="1">
      <c r="A244" s="174">
        <v>237</v>
      </c>
      <c r="B244" s="174" t="s">
        <v>425</v>
      </c>
      <c r="C244" s="174" t="s">
        <v>426</v>
      </c>
      <c r="D244" s="175" t="s">
        <v>962</v>
      </c>
      <c r="E244" s="174" t="s">
        <v>43</v>
      </c>
      <c r="F244" s="174" t="s">
        <v>427</v>
      </c>
      <c r="G244" s="176" t="s">
        <v>24</v>
      </c>
      <c r="H244" s="176" t="s">
        <v>25</v>
      </c>
      <c r="I244" s="176" t="s">
        <v>26</v>
      </c>
      <c r="J244" s="176" t="s">
        <v>428</v>
      </c>
      <c r="K244" s="177">
        <v>36.200000000000003</v>
      </c>
      <c r="L244" s="178">
        <v>31413</v>
      </c>
      <c r="M244" s="178"/>
      <c r="N244" s="178"/>
      <c r="O244" s="174" t="s">
        <v>28</v>
      </c>
      <c r="P244" s="179">
        <v>8.5</v>
      </c>
      <c r="Q244" s="180">
        <f t="shared" si="14"/>
        <v>307.70000000000005</v>
      </c>
      <c r="R244" s="179">
        <v>0.75</v>
      </c>
      <c r="S244" s="179">
        <f t="shared" si="15"/>
        <v>54.300000000000004</v>
      </c>
      <c r="T244" s="179">
        <v>4</v>
      </c>
    </row>
    <row r="245" spans="1:21" ht="12.75" customHeight="1">
      <c r="A245" s="174">
        <v>238</v>
      </c>
      <c r="B245" s="174" t="s">
        <v>425</v>
      </c>
      <c r="C245" s="174" t="s">
        <v>426</v>
      </c>
      <c r="D245" s="175" t="s">
        <v>963</v>
      </c>
      <c r="E245" s="174" t="s">
        <v>43</v>
      </c>
      <c r="F245" s="174" t="s">
        <v>429</v>
      </c>
      <c r="G245" s="176" t="s">
        <v>24</v>
      </c>
      <c r="H245" s="176" t="s">
        <v>25</v>
      </c>
      <c r="I245" s="176" t="s">
        <v>26</v>
      </c>
      <c r="J245" s="176" t="s">
        <v>428</v>
      </c>
      <c r="K245" s="177">
        <v>58.5</v>
      </c>
      <c r="L245" s="178">
        <v>31413</v>
      </c>
      <c r="M245" s="178"/>
      <c r="N245" s="178"/>
      <c r="O245" s="174" t="s">
        <v>28</v>
      </c>
      <c r="P245" s="179">
        <v>8.5</v>
      </c>
      <c r="Q245" s="180">
        <f t="shared" si="14"/>
        <v>497.25</v>
      </c>
      <c r="R245" s="179">
        <v>0.75</v>
      </c>
      <c r="S245" s="179">
        <f t="shared" si="15"/>
        <v>87.75</v>
      </c>
      <c r="T245" s="179">
        <v>4</v>
      </c>
    </row>
    <row r="246" spans="1:21" s="63" customFormat="1" ht="12.75" customHeight="1">
      <c r="A246" s="174">
        <v>239</v>
      </c>
      <c r="B246" s="174" t="s">
        <v>425</v>
      </c>
      <c r="C246" s="174" t="s">
        <v>426</v>
      </c>
      <c r="D246" s="175"/>
      <c r="E246" s="174" t="s">
        <v>43</v>
      </c>
      <c r="F246" s="174" t="s">
        <v>430</v>
      </c>
      <c r="G246" s="176" t="s">
        <v>24</v>
      </c>
      <c r="H246" s="176" t="s">
        <v>25</v>
      </c>
      <c r="I246" s="176" t="s">
        <v>72</v>
      </c>
      <c r="J246" s="176" t="s">
        <v>27</v>
      </c>
      <c r="K246" s="177">
        <v>9.5399999999999991</v>
      </c>
      <c r="L246" s="178">
        <v>35431</v>
      </c>
      <c r="M246" s="178"/>
      <c r="N246" s="178"/>
      <c r="O246" s="174" t="s">
        <v>28</v>
      </c>
      <c r="P246" s="179">
        <v>8.5</v>
      </c>
      <c r="Q246" s="180">
        <f t="shared" si="14"/>
        <v>81.089999999999989</v>
      </c>
      <c r="R246" s="179">
        <v>0.75</v>
      </c>
      <c r="S246" s="179">
        <f t="shared" si="15"/>
        <v>14.309999999999999</v>
      </c>
      <c r="T246" s="179">
        <v>4</v>
      </c>
    </row>
    <row r="247" spans="1:21" s="63" customFormat="1" ht="12.75" customHeight="1">
      <c r="A247" s="109">
        <v>240</v>
      </c>
      <c r="B247" s="109" t="s">
        <v>425</v>
      </c>
      <c r="C247" s="109" t="s">
        <v>431</v>
      </c>
      <c r="D247" s="110" t="s">
        <v>964</v>
      </c>
      <c r="E247" s="109" t="s">
        <v>43</v>
      </c>
      <c r="F247" s="109" t="s">
        <v>432</v>
      </c>
      <c r="G247" s="111" t="s">
        <v>24</v>
      </c>
      <c r="H247" s="111" t="s">
        <v>51</v>
      </c>
      <c r="I247" s="111" t="s">
        <v>127</v>
      </c>
      <c r="J247" s="111" t="s">
        <v>418</v>
      </c>
      <c r="K247" s="113">
        <v>17.5</v>
      </c>
      <c r="L247" s="114">
        <v>28491</v>
      </c>
      <c r="M247" s="114"/>
      <c r="N247" s="114"/>
      <c r="O247" s="109" t="s">
        <v>84</v>
      </c>
      <c r="P247" s="76">
        <v>7.7</v>
      </c>
      <c r="Q247" s="115">
        <f t="shared" si="14"/>
        <v>134.75</v>
      </c>
      <c r="R247" s="76">
        <v>1</v>
      </c>
      <c r="S247" s="76">
        <f t="shared" si="15"/>
        <v>35</v>
      </c>
      <c r="T247" s="76"/>
      <c r="U247" s="76"/>
    </row>
    <row r="248" spans="1:21" s="63" customFormat="1" ht="12.75" customHeight="1">
      <c r="A248" s="174">
        <v>241</v>
      </c>
      <c r="B248" s="174" t="s">
        <v>425</v>
      </c>
      <c r="C248" s="174" t="s">
        <v>431</v>
      </c>
      <c r="D248" s="175" t="s">
        <v>964</v>
      </c>
      <c r="E248" s="174" t="s">
        <v>43</v>
      </c>
      <c r="F248" s="174" t="s">
        <v>432</v>
      </c>
      <c r="G248" s="176" t="s">
        <v>24</v>
      </c>
      <c r="H248" s="176" t="s">
        <v>25</v>
      </c>
      <c r="I248" s="176" t="s">
        <v>45</v>
      </c>
      <c r="J248" s="176" t="s">
        <v>55</v>
      </c>
      <c r="K248" s="177">
        <v>42.2</v>
      </c>
      <c r="L248" s="178">
        <v>36526</v>
      </c>
      <c r="M248" s="178"/>
      <c r="N248" s="178"/>
      <c r="O248" s="174" t="s">
        <v>41</v>
      </c>
      <c r="P248" s="179">
        <v>10</v>
      </c>
      <c r="Q248" s="180">
        <f t="shared" si="14"/>
        <v>422</v>
      </c>
      <c r="R248" s="179">
        <v>0.75</v>
      </c>
      <c r="S248" s="179">
        <f t="shared" si="15"/>
        <v>63.300000000000004</v>
      </c>
      <c r="T248" s="179">
        <v>4</v>
      </c>
    </row>
    <row r="249" spans="1:21" s="63" customFormat="1" ht="12.75" customHeight="1">
      <c r="A249" s="174">
        <v>242</v>
      </c>
      <c r="B249" s="174" t="s">
        <v>425</v>
      </c>
      <c r="C249" s="174" t="s">
        <v>433</v>
      </c>
      <c r="D249" s="175"/>
      <c r="E249" s="174" t="s">
        <v>43</v>
      </c>
      <c r="F249" s="174" t="s">
        <v>432</v>
      </c>
      <c r="G249" s="176" t="s">
        <v>24</v>
      </c>
      <c r="H249" s="176" t="s">
        <v>25</v>
      </c>
      <c r="I249" s="176" t="s">
        <v>45</v>
      </c>
      <c r="J249" s="176" t="s">
        <v>372</v>
      </c>
      <c r="K249" s="177">
        <v>48.2</v>
      </c>
      <c r="L249" s="181" t="s">
        <v>254</v>
      </c>
      <c r="M249" s="178"/>
      <c r="N249" s="178"/>
      <c r="O249" s="174" t="s">
        <v>48</v>
      </c>
      <c r="P249" s="179">
        <v>8.36</v>
      </c>
      <c r="Q249" s="180">
        <f t="shared" si="14"/>
        <v>402.952</v>
      </c>
      <c r="R249" s="179">
        <v>1</v>
      </c>
      <c r="S249" s="179">
        <f t="shared" si="15"/>
        <v>96.4</v>
      </c>
      <c r="T249" s="179">
        <v>4</v>
      </c>
    </row>
    <row r="250" spans="1:21" ht="12.75" customHeight="1">
      <c r="A250" s="109">
        <v>243</v>
      </c>
      <c r="B250" s="109" t="s">
        <v>425</v>
      </c>
      <c r="C250" s="109" t="s">
        <v>433</v>
      </c>
      <c r="D250" s="110"/>
      <c r="E250" s="109" t="s">
        <v>43</v>
      </c>
      <c r="F250" s="109" t="s">
        <v>432</v>
      </c>
      <c r="G250" s="111" t="s">
        <v>24</v>
      </c>
      <c r="H250" s="111" t="s">
        <v>25</v>
      </c>
      <c r="I250" s="111" t="s">
        <v>26</v>
      </c>
      <c r="J250" s="111" t="s">
        <v>27</v>
      </c>
      <c r="K250" s="113">
        <v>24.1</v>
      </c>
      <c r="L250" s="114">
        <v>33970</v>
      </c>
      <c r="M250" s="114"/>
      <c r="N250" s="114"/>
      <c r="O250" s="109" t="s">
        <v>123</v>
      </c>
      <c r="P250" s="76">
        <v>8</v>
      </c>
      <c r="Q250" s="115">
        <f t="shared" si="14"/>
        <v>192.8</v>
      </c>
      <c r="R250" s="76">
        <v>1</v>
      </c>
      <c r="S250" s="76">
        <f t="shared" si="15"/>
        <v>48.2</v>
      </c>
      <c r="T250" s="76"/>
      <c r="U250" s="76"/>
    </row>
    <row r="251" spans="1:21" ht="12.75" customHeight="1">
      <c r="A251" s="130">
        <v>244</v>
      </c>
      <c r="B251" s="130" t="s">
        <v>434</v>
      </c>
      <c r="C251" s="130" t="s">
        <v>435</v>
      </c>
      <c r="D251" s="131" t="s">
        <v>963</v>
      </c>
      <c r="E251" s="130" t="s">
        <v>436</v>
      </c>
      <c r="F251" s="130" t="s">
        <v>420</v>
      </c>
      <c r="G251" s="132" t="s">
        <v>24</v>
      </c>
      <c r="H251" s="132" t="s">
        <v>25</v>
      </c>
      <c r="I251" s="132" t="s">
        <v>45</v>
      </c>
      <c r="J251" s="132" t="s">
        <v>27</v>
      </c>
      <c r="K251" s="133">
        <v>101.23</v>
      </c>
      <c r="L251" s="134">
        <v>34700</v>
      </c>
      <c r="M251" s="134">
        <v>35431</v>
      </c>
      <c r="N251" s="134"/>
      <c r="O251" s="130" t="s">
        <v>28</v>
      </c>
      <c r="P251" s="135">
        <v>8</v>
      </c>
      <c r="Q251" s="136">
        <f t="shared" si="14"/>
        <v>809.84</v>
      </c>
      <c r="R251" s="135">
        <v>1</v>
      </c>
      <c r="S251" s="135">
        <f t="shared" si="15"/>
        <v>202.46</v>
      </c>
      <c r="T251" s="135">
        <v>4</v>
      </c>
    </row>
    <row r="252" spans="1:21" ht="12.75" customHeight="1">
      <c r="A252" s="130">
        <v>245</v>
      </c>
      <c r="B252" s="130" t="s">
        <v>434</v>
      </c>
      <c r="C252" s="130" t="s">
        <v>435</v>
      </c>
      <c r="D252" s="131" t="s">
        <v>920</v>
      </c>
      <c r="E252" s="130" t="s">
        <v>436</v>
      </c>
      <c r="F252" s="130" t="s">
        <v>437</v>
      </c>
      <c r="G252" s="132" t="s">
        <v>24</v>
      </c>
      <c r="H252" s="132" t="s">
        <v>25</v>
      </c>
      <c r="I252" s="132" t="s">
        <v>72</v>
      </c>
      <c r="J252" s="132" t="s">
        <v>27</v>
      </c>
      <c r="K252" s="133">
        <v>41.2</v>
      </c>
      <c r="L252" s="134">
        <v>35065</v>
      </c>
      <c r="M252" s="134"/>
      <c r="N252" s="134"/>
      <c r="O252" s="130" t="s">
        <v>28</v>
      </c>
      <c r="P252" s="135">
        <v>8</v>
      </c>
      <c r="Q252" s="136">
        <f t="shared" si="14"/>
        <v>329.6</v>
      </c>
      <c r="R252" s="135">
        <v>1</v>
      </c>
      <c r="S252" s="135">
        <f t="shared" si="15"/>
        <v>82.4</v>
      </c>
      <c r="T252" s="135">
        <v>4</v>
      </c>
    </row>
    <row r="253" spans="1:21" ht="12.75" customHeight="1">
      <c r="A253" s="130">
        <v>246</v>
      </c>
      <c r="B253" s="130" t="s">
        <v>434</v>
      </c>
      <c r="C253" s="130" t="s">
        <v>435</v>
      </c>
      <c r="D253" s="131" t="s">
        <v>965</v>
      </c>
      <c r="E253" s="130" t="s">
        <v>436</v>
      </c>
      <c r="F253" s="130" t="s">
        <v>437</v>
      </c>
      <c r="G253" s="132" t="s">
        <v>24</v>
      </c>
      <c r="H253" s="132" t="s">
        <v>25</v>
      </c>
      <c r="I253" s="132" t="s">
        <v>72</v>
      </c>
      <c r="J253" s="132" t="s">
        <v>27</v>
      </c>
      <c r="K253" s="133">
        <v>41.2</v>
      </c>
      <c r="L253" s="134">
        <v>35065</v>
      </c>
      <c r="M253" s="134"/>
      <c r="N253" s="134"/>
      <c r="O253" s="130" t="s">
        <v>28</v>
      </c>
      <c r="P253" s="135">
        <v>8</v>
      </c>
      <c r="Q253" s="136">
        <f t="shared" si="14"/>
        <v>329.6</v>
      </c>
      <c r="R253" s="135">
        <v>1</v>
      </c>
      <c r="S253" s="135">
        <f t="shared" si="15"/>
        <v>82.4</v>
      </c>
      <c r="T253" s="135">
        <v>4</v>
      </c>
    </row>
    <row r="254" spans="1:21" s="63" customFormat="1" ht="12.75" customHeight="1">
      <c r="A254" s="130">
        <v>247</v>
      </c>
      <c r="B254" s="130" t="s">
        <v>434</v>
      </c>
      <c r="C254" s="130" t="s">
        <v>435</v>
      </c>
      <c r="D254" s="131"/>
      <c r="E254" s="130" t="s">
        <v>438</v>
      </c>
      <c r="F254" s="130" t="s">
        <v>439</v>
      </c>
      <c r="G254" s="132" t="s">
        <v>24</v>
      </c>
      <c r="H254" s="132" t="s">
        <v>25</v>
      </c>
      <c r="I254" s="132" t="s">
        <v>45</v>
      </c>
      <c r="J254" s="132" t="s">
        <v>27</v>
      </c>
      <c r="K254" s="133">
        <v>60.2</v>
      </c>
      <c r="L254" s="134">
        <v>36892</v>
      </c>
      <c r="M254" s="134"/>
      <c r="N254" s="134"/>
      <c r="O254" s="130" t="s">
        <v>28</v>
      </c>
      <c r="P254" s="135">
        <v>8</v>
      </c>
      <c r="Q254" s="136">
        <f t="shared" si="14"/>
        <v>481.6</v>
      </c>
      <c r="R254" s="135">
        <v>1</v>
      </c>
      <c r="S254" s="135">
        <f t="shared" si="15"/>
        <v>120.4</v>
      </c>
      <c r="T254" s="135">
        <v>4</v>
      </c>
    </row>
    <row r="255" spans="1:21" s="63" customFormat="1" ht="12.75" customHeight="1">
      <c r="A255" s="130">
        <v>248</v>
      </c>
      <c r="B255" s="130" t="s">
        <v>434</v>
      </c>
      <c r="C255" s="130" t="s">
        <v>440</v>
      </c>
      <c r="D255" s="131" t="s">
        <v>966</v>
      </c>
      <c r="E255" s="130" t="s">
        <v>441</v>
      </c>
      <c r="F255" s="130" t="s">
        <v>132</v>
      </c>
      <c r="G255" s="132" t="s">
        <v>24</v>
      </c>
      <c r="H255" s="132" t="s">
        <v>51</v>
      </c>
      <c r="I255" s="132" t="s">
        <v>57</v>
      </c>
      <c r="J255" s="132" t="s">
        <v>116</v>
      </c>
      <c r="K255" s="133">
        <v>10</v>
      </c>
      <c r="L255" s="134" t="s">
        <v>133</v>
      </c>
      <c r="M255" s="134"/>
      <c r="N255" s="134"/>
      <c r="O255" s="130" t="s">
        <v>35</v>
      </c>
      <c r="P255" s="135">
        <v>6</v>
      </c>
      <c r="Q255" s="136">
        <f t="shared" si="14"/>
        <v>60</v>
      </c>
      <c r="R255" s="135">
        <v>1</v>
      </c>
      <c r="S255" s="135">
        <f t="shared" si="15"/>
        <v>20</v>
      </c>
      <c r="T255" s="135">
        <v>4</v>
      </c>
    </row>
    <row r="256" spans="1:21" ht="12.75" customHeight="1">
      <c r="A256" s="130">
        <v>249</v>
      </c>
      <c r="B256" s="130" t="s">
        <v>434</v>
      </c>
      <c r="C256" s="130" t="s">
        <v>440</v>
      </c>
      <c r="D256" s="131"/>
      <c r="E256" s="130" t="s">
        <v>441</v>
      </c>
      <c r="F256" s="130" t="s">
        <v>442</v>
      </c>
      <c r="G256" s="132" t="s">
        <v>24</v>
      </c>
      <c r="H256" s="132" t="s">
        <v>25</v>
      </c>
      <c r="I256" s="132" t="s">
        <v>45</v>
      </c>
      <c r="J256" s="132" t="s">
        <v>27</v>
      </c>
      <c r="K256" s="133">
        <v>24.1</v>
      </c>
      <c r="L256" s="134">
        <v>36161</v>
      </c>
      <c r="M256" s="134"/>
      <c r="N256" s="134"/>
      <c r="O256" s="130" t="s">
        <v>41</v>
      </c>
      <c r="P256" s="135">
        <v>8</v>
      </c>
      <c r="Q256" s="136">
        <f t="shared" si="14"/>
        <v>192.8</v>
      </c>
      <c r="R256" s="135">
        <v>0.75</v>
      </c>
      <c r="S256" s="135">
        <f t="shared" si="15"/>
        <v>36.150000000000006</v>
      </c>
      <c r="T256" s="135">
        <v>4</v>
      </c>
    </row>
    <row r="257" spans="1:21" s="70" customFormat="1" ht="12.75" customHeight="1">
      <c r="A257" s="130">
        <v>250</v>
      </c>
      <c r="B257" s="130" t="s">
        <v>434</v>
      </c>
      <c r="C257" s="130" t="s">
        <v>443</v>
      </c>
      <c r="D257" s="131" t="s">
        <v>967</v>
      </c>
      <c r="E257" s="130" t="s">
        <v>444</v>
      </c>
      <c r="F257" s="130" t="s">
        <v>132</v>
      </c>
      <c r="G257" s="132" t="s">
        <v>24</v>
      </c>
      <c r="H257" s="132" t="s">
        <v>51</v>
      </c>
      <c r="I257" s="132" t="s">
        <v>26</v>
      </c>
      <c r="J257" s="132" t="s">
        <v>55</v>
      </c>
      <c r="K257" s="133">
        <v>10</v>
      </c>
      <c r="L257" s="134" t="s">
        <v>133</v>
      </c>
      <c r="M257" s="134"/>
      <c r="N257" s="134"/>
      <c r="O257" s="130" t="s">
        <v>41</v>
      </c>
      <c r="P257" s="135">
        <v>10</v>
      </c>
      <c r="Q257" s="136">
        <f t="shared" si="14"/>
        <v>100</v>
      </c>
      <c r="R257" s="135">
        <v>1</v>
      </c>
      <c r="S257" s="135">
        <f t="shared" si="15"/>
        <v>20</v>
      </c>
      <c r="T257" s="135">
        <v>4</v>
      </c>
    </row>
    <row r="258" spans="1:21" ht="12.75" customHeight="1">
      <c r="A258" s="130">
        <v>251</v>
      </c>
      <c r="B258" s="130" t="s">
        <v>434</v>
      </c>
      <c r="C258" s="130" t="s">
        <v>445</v>
      </c>
      <c r="D258" s="131" t="s">
        <v>1074</v>
      </c>
      <c r="E258" s="130" t="s">
        <v>446</v>
      </c>
      <c r="F258" s="130" t="s">
        <v>447</v>
      </c>
      <c r="G258" s="132" t="s">
        <v>24</v>
      </c>
      <c r="H258" s="132" t="s">
        <v>25</v>
      </c>
      <c r="I258" s="132" t="s">
        <v>72</v>
      </c>
      <c r="J258" s="132" t="s">
        <v>27</v>
      </c>
      <c r="K258" s="133">
        <v>28.15</v>
      </c>
      <c r="L258" s="134">
        <v>35065</v>
      </c>
      <c r="M258" s="134"/>
      <c r="N258" s="134"/>
      <c r="O258" s="130" t="s">
        <v>28</v>
      </c>
      <c r="P258" s="135">
        <v>8</v>
      </c>
      <c r="Q258" s="136">
        <f t="shared" si="14"/>
        <v>225.2</v>
      </c>
      <c r="R258" s="135">
        <v>1</v>
      </c>
      <c r="S258" s="135">
        <f t="shared" si="15"/>
        <v>56.3</v>
      </c>
      <c r="T258" s="135">
        <v>4</v>
      </c>
    </row>
    <row r="259" spans="1:21" ht="12.75" customHeight="1">
      <c r="A259" s="130">
        <v>252</v>
      </c>
      <c r="B259" s="130" t="s">
        <v>434</v>
      </c>
      <c r="C259" s="130" t="s">
        <v>706</v>
      </c>
      <c r="D259" s="131" t="s">
        <v>968</v>
      </c>
      <c r="E259" s="130" t="s">
        <v>448</v>
      </c>
      <c r="F259" s="130" t="s">
        <v>447</v>
      </c>
      <c r="G259" s="132" t="s">
        <v>63</v>
      </c>
      <c r="H259" s="132" t="s">
        <v>25</v>
      </c>
      <c r="I259" s="132" t="s">
        <v>45</v>
      </c>
      <c r="J259" s="132" t="s">
        <v>449</v>
      </c>
      <c r="K259" s="133">
        <v>42.2</v>
      </c>
      <c r="L259" s="137" t="s">
        <v>47</v>
      </c>
      <c r="M259" s="134"/>
      <c r="N259" s="134"/>
      <c r="O259" s="130" t="s">
        <v>28</v>
      </c>
      <c r="P259" s="135">
        <v>8.52</v>
      </c>
      <c r="Q259" s="136">
        <f t="shared" si="14"/>
        <v>359.54399999999998</v>
      </c>
      <c r="R259" s="135">
        <v>0</v>
      </c>
      <c r="S259" s="135">
        <f t="shared" si="15"/>
        <v>0</v>
      </c>
      <c r="T259" s="135">
        <v>5</v>
      </c>
    </row>
    <row r="260" spans="1:21" ht="12.75" customHeight="1">
      <c r="A260" s="130">
        <v>253</v>
      </c>
      <c r="B260" s="130" t="s">
        <v>434</v>
      </c>
      <c r="C260" s="130" t="s">
        <v>707</v>
      </c>
      <c r="D260" s="131" t="s">
        <v>969</v>
      </c>
      <c r="E260" s="130" t="s">
        <v>450</v>
      </c>
      <c r="F260" s="130" t="s">
        <v>447</v>
      </c>
      <c r="G260" s="132" t="s">
        <v>63</v>
      </c>
      <c r="H260" s="132" t="s">
        <v>121</v>
      </c>
      <c r="I260" s="132"/>
      <c r="J260" s="132" t="s">
        <v>451</v>
      </c>
      <c r="K260" s="133">
        <v>12</v>
      </c>
      <c r="L260" s="134" t="s">
        <v>133</v>
      </c>
      <c r="M260" s="134"/>
      <c r="N260" s="134"/>
      <c r="O260" s="130" t="s">
        <v>35</v>
      </c>
      <c r="P260" s="135">
        <v>4.5</v>
      </c>
      <c r="Q260" s="136">
        <f t="shared" si="14"/>
        <v>54</v>
      </c>
      <c r="R260" s="135">
        <v>1</v>
      </c>
      <c r="S260" s="135">
        <f t="shared" si="15"/>
        <v>24</v>
      </c>
      <c r="T260" s="135">
        <v>5</v>
      </c>
    </row>
    <row r="261" spans="1:21" ht="12.75" customHeight="1">
      <c r="A261" s="130">
        <v>254</v>
      </c>
      <c r="B261" s="130" t="s">
        <v>434</v>
      </c>
      <c r="C261" s="130" t="s">
        <v>452</v>
      </c>
      <c r="D261" s="131"/>
      <c r="E261" s="130"/>
      <c r="F261" s="130" t="s">
        <v>60</v>
      </c>
      <c r="G261" s="132" t="s">
        <v>63</v>
      </c>
      <c r="H261" s="132" t="s">
        <v>25</v>
      </c>
      <c r="I261" s="132" t="s">
        <v>72</v>
      </c>
      <c r="J261" s="132" t="s">
        <v>34</v>
      </c>
      <c r="K261" s="133">
        <v>14</v>
      </c>
      <c r="L261" s="134" t="s">
        <v>133</v>
      </c>
      <c r="M261" s="134"/>
      <c r="N261" s="134"/>
      <c r="O261" s="130" t="s">
        <v>28</v>
      </c>
      <c r="P261" s="135">
        <v>7</v>
      </c>
      <c r="Q261" s="136">
        <f t="shared" si="14"/>
        <v>98</v>
      </c>
      <c r="R261" s="135">
        <v>1</v>
      </c>
      <c r="S261" s="135">
        <f t="shared" si="15"/>
        <v>28</v>
      </c>
      <c r="T261" s="135">
        <v>5</v>
      </c>
    </row>
    <row r="262" spans="1:21" ht="12.75" customHeight="1">
      <c r="A262" s="130">
        <v>255</v>
      </c>
      <c r="B262" s="130" t="s">
        <v>434</v>
      </c>
      <c r="C262" s="130" t="s">
        <v>453</v>
      </c>
      <c r="D262" s="131" t="s">
        <v>939</v>
      </c>
      <c r="E262" s="130" t="s">
        <v>454</v>
      </c>
      <c r="F262" s="130" t="s">
        <v>455</v>
      </c>
      <c r="G262" s="132" t="s">
        <v>63</v>
      </c>
      <c r="H262" s="132" t="s">
        <v>25</v>
      </c>
      <c r="I262" s="132" t="s">
        <v>45</v>
      </c>
      <c r="J262" s="132" t="s">
        <v>27</v>
      </c>
      <c r="K262" s="133">
        <v>18.100000000000001</v>
      </c>
      <c r="L262" s="137" t="s">
        <v>47</v>
      </c>
      <c r="M262" s="134"/>
      <c r="N262" s="134"/>
      <c r="O262" s="130" t="s">
        <v>48</v>
      </c>
      <c r="P262" s="135">
        <v>8</v>
      </c>
      <c r="Q262" s="136">
        <f t="shared" si="14"/>
        <v>144.80000000000001</v>
      </c>
      <c r="R262" s="135">
        <v>1</v>
      </c>
      <c r="S262" s="135">
        <f t="shared" si="15"/>
        <v>36.200000000000003</v>
      </c>
      <c r="T262" s="135">
        <v>5</v>
      </c>
    </row>
    <row r="263" spans="1:21" ht="12.75" customHeight="1">
      <c r="A263" s="52">
        <v>256</v>
      </c>
      <c r="B263" s="52" t="s">
        <v>456</v>
      </c>
      <c r="C263" s="52" t="s">
        <v>337</v>
      </c>
      <c r="D263" s="74" t="s">
        <v>970</v>
      </c>
      <c r="E263" s="52" t="s">
        <v>457</v>
      </c>
      <c r="F263" s="52" t="s">
        <v>458</v>
      </c>
      <c r="G263" s="68" t="s">
        <v>24</v>
      </c>
      <c r="H263" s="68" t="s">
        <v>25</v>
      </c>
      <c r="I263" s="68" t="s">
        <v>26</v>
      </c>
      <c r="J263" s="68" t="s">
        <v>459</v>
      </c>
      <c r="K263" s="69">
        <v>48.5</v>
      </c>
      <c r="L263" s="53">
        <v>30682</v>
      </c>
      <c r="M263" s="53">
        <v>35431</v>
      </c>
      <c r="N263" s="53"/>
      <c r="O263" s="52" t="s">
        <v>28</v>
      </c>
      <c r="P263" s="70">
        <v>10.1</v>
      </c>
      <c r="Q263" s="71">
        <f t="shared" si="14"/>
        <v>489.84999999999997</v>
      </c>
      <c r="R263" s="70">
        <v>1</v>
      </c>
      <c r="S263" s="70">
        <f t="shared" si="15"/>
        <v>97</v>
      </c>
      <c r="T263" s="70">
        <v>3</v>
      </c>
    </row>
    <row r="264" spans="1:21" ht="12.75" customHeight="1">
      <c r="A264" s="52">
        <v>257</v>
      </c>
      <c r="B264" s="52" t="s">
        <v>456</v>
      </c>
      <c r="C264" s="52" t="s">
        <v>337</v>
      </c>
      <c r="D264" s="74" t="s">
        <v>971</v>
      </c>
      <c r="E264" s="52" t="s">
        <v>708</v>
      </c>
      <c r="F264" s="52" t="s">
        <v>460</v>
      </c>
      <c r="G264" s="68" t="s">
        <v>24</v>
      </c>
      <c r="H264" s="68" t="s">
        <v>25</v>
      </c>
      <c r="I264" s="68" t="s">
        <v>26</v>
      </c>
      <c r="J264" s="68" t="s">
        <v>461</v>
      </c>
      <c r="K264" s="69">
        <v>36.5</v>
      </c>
      <c r="L264" s="53">
        <v>31413</v>
      </c>
      <c r="M264" s="53">
        <v>35796</v>
      </c>
      <c r="N264" s="53"/>
      <c r="O264" s="52" t="s">
        <v>28</v>
      </c>
      <c r="P264" s="70">
        <v>9.8800000000000008</v>
      </c>
      <c r="Q264" s="71">
        <f t="shared" si="14"/>
        <v>360.62</v>
      </c>
      <c r="R264" s="70">
        <v>1</v>
      </c>
      <c r="S264" s="70">
        <f t="shared" si="15"/>
        <v>73</v>
      </c>
      <c r="T264" s="70">
        <v>3</v>
      </c>
    </row>
    <row r="265" spans="1:21" ht="12.75" customHeight="1">
      <c r="A265" s="52">
        <v>258</v>
      </c>
      <c r="B265" s="52" t="s">
        <v>456</v>
      </c>
      <c r="C265" s="52" t="s">
        <v>337</v>
      </c>
      <c r="D265" s="74" t="s">
        <v>972</v>
      </c>
      <c r="E265" s="52" t="s">
        <v>462</v>
      </c>
      <c r="F265" s="52" t="s">
        <v>463</v>
      </c>
      <c r="G265" s="68" t="s">
        <v>24</v>
      </c>
      <c r="H265" s="68" t="s">
        <v>25</v>
      </c>
      <c r="I265" s="68" t="s">
        <v>26</v>
      </c>
      <c r="J265" s="68" t="s">
        <v>55</v>
      </c>
      <c r="K265" s="69">
        <v>42.2</v>
      </c>
      <c r="L265" s="53">
        <v>31778</v>
      </c>
      <c r="M265" s="53">
        <v>36526</v>
      </c>
      <c r="N265" s="53"/>
      <c r="O265" s="52" t="s">
        <v>28</v>
      </c>
      <c r="P265" s="70">
        <v>10</v>
      </c>
      <c r="Q265" s="71">
        <f t="shared" si="14"/>
        <v>422</v>
      </c>
      <c r="R265" s="70">
        <v>0.75</v>
      </c>
      <c r="S265" s="70">
        <f t="shared" si="15"/>
        <v>63.300000000000004</v>
      </c>
      <c r="T265" s="70">
        <v>3</v>
      </c>
    </row>
    <row r="266" spans="1:21" ht="12.75" customHeight="1">
      <c r="A266" s="52">
        <v>259</v>
      </c>
      <c r="B266" s="52" t="s">
        <v>456</v>
      </c>
      <c r="C266" s="52" t="s">
        <v>337</v>
      </c>
      <c r="D266" s="74" t="s">
        <v>973</v>
      </c>
      <c r="E266" s="52" t="s">
        <v>71</v>
      </c>
      <c r="F266" s="52" t="s">
        <v>464</v>
      </c>
      <c r="G266" s="68" t="s">
        <v>24</v>
      </c>
      <c r="H266" s="68" t="s">
        <v>25</v>
      </c>
      <c r="I266" s="68" t="s">
        <v>26</v>
      </c>
      <c r="J266" s="68" t="s">
        <v>55</v>
      </c>
      <c r="K266" s="69">
        <v>42.2</v>
      </c>
      <c r="L266" s="53">
        <v>31778</v>
      </c>
      <c r="M266" s="53">
        <v>36526</v>
      </c>
      <c r="N266" s="53"/>
      <c r="O266" s="52" t="s">
        <v>28</v>
      </c>
      <c r="P266" s="70">
        <v>10</v>
      </c>
      <c r="Q266" s="71">
        <f t="shared" ref="Q266:Q297" si="16">P266*K266</f>
        <v>422</v>
      </c>
      <c r="R266" s="70">
        <v>0.75</v>
      </c>
      <c r="S266" s="70">
        <f t="shared" ref="S266:S297" si="17">R266*K266*2</f>
        <v>63.300000000000004</v>
      </c>
      <c r="T266" s="70">
        <v>3</v>
      </c>
    </row>
    <row r="267" spans="1:21" ht="12.75" customHeight="1">
      <c r="A267" s="52">
        <v>260</v>
      </c>
      <c r="B267" s="52" t="s">
        <v>456</v>
      </c>
      <c r="C267" s="52" t="s">
        <v>187</v>
      </c>
      <c r="D267" s="74" t="s">
        <v>974</v>
      </c>
      <c r="E267" s="52" t="s">
        <v>465</v>
      </c>
      <c r="F267" s="52" t="s">
        <v>182</v>
      </c>
      <c r="G267" s="68" t="s">
        <v>24</v>
      </c>
      <c r="H267" s="68" t="s">
        <v>25</v>
      </c>
      <c r="I267" s="68" t="s">
        <v>72</v>
      </c>
      <c r="J267" s="68" t="s">
        <v>428</v>
      </c>
      <c r="K267" s="69">
        <v>36.5</v>
      </c>
      <c r="L267" s="53">
        <v>32509</v>
      </c>
      <c r="M267" s="53">
        <v>34700</v>
      </c>
      <c r="N267" s="53"/>
      <c r="O267" s="52" t="s">
        <v>28</v>
      </c>
      <c r="P267" s="70">
        <v>8.5</v>
      </c>
      <c r="Q267" s="71">
        <f t="shared" si="16"/>
        <v>310.25</v>
      </c>
      <c r="R267" s="70">
        <v>0.75</v>
      </c>
      <c r="S267" s="70">
        <f t="shared" si="17"/>
        <v>54.75</v>
      </c>
      <c r="T267" s="70">
        <v>4</v>
      </c>
    </row>
    <row r="268" spans="1:21" s="70" customFormat="1" ht="12.75" customHeight="1">
      <c r="A268" s="52">
        <v>261</v>
      </c>
      <c r="B268" s="52" t="s">
        <v>456</v>
      </c>
      <c r="C268" s="52" t="s">
        <v>187</v>
      </c>
      <c r="D268" s="74" t="s">
        <v>975</v>
      </c>
      <c r="E268" s="52" t="s">
        <v>466</v>
      </c>
      <c r="F268" s="52" t="s">
        <v>467</v>
      </c>
      <c r="G268" s="68" t="s">
        <v>24</v>
      </c>
      <c r="H268" s="68" t="s">
        <v>25</v>
      </c>
      <c r="I268" s="68" t="s">
        <v>72</v>
      </c>
      <c r="J268" s="68" t="s">
        <v>27</v>
      </c>
      <c r="K268" s="69">
        <v>42.2</v>
      </c>
      <c r="L268" s="53">
        <v>33239</v>
      </c>
      <c r="M268" s="53">
        <v>36892</v>
      </c>
      <c r="N268" s="53"/>
      <c r="O268" s="52" t="s">
        <v>28</v>
      </c>
      <c r="P268" s="70">
        <v>8</v>
      </c>
      <c r="Q268" s="71">
        <f t="shared" si="16"/>
        <v>337.6</v>
      </c>
      <c r="R268" s="70">
        <v>0.66</v>
      </c>
      <c r="S268" s="70">
        <f t="shared" si="17"/>
        <v>55.704000000000008</v>
      </c>
      <c r="T268" s="70">
        <v>4</v>
      </c>
    </row>
    <row r="269" spans="1:21" ht="12.75" customHeight="1">
      <c r="A269" s="52">
        <v>262</v>
      </c>
      <c r="B269" s="52" t="s">
        <v>456</v>
      </c>
      <c r="C269" s="52" t="s">
        <v>741</v>
      </c>
      <c r="D269" s="74" t="s">
        <v>976</v>
      </c>
      <c r="E269" s="52" t="s">
        <v>468</v>
      </c>
      <c r="F269" s="52" t="s">
        <v>562</v>
      </c>
      <c r="G269" s="68"/>
      <c r="H269" s="68" t="s">
        <v>25</v>
      </c>
      <c r="I269" s="68"/>
      <c r="J269" s="68" t="s">
        <v>27</v>
      </c>
      <c r="K269" s="69">
        <v>24.1</v>
      </c>
      <c r="L269" s="53">
        <v>41264</v>
      </c>
      <c r="M269" s="53"/>
      <c r="N269" s="53"/>
      <c r="O269" s="52" t="s">
        <v>48</v>
      </c>
      <c r="P269" s="70"/>
      <c r="Q269" s="71"/>
      <c r="R269" s="70"/>
      <c r="S269" s="70"/>
      <c r="T269" s="70">
        <v>4</v>
      </c>
      <c r="U269" s="128"/>
    </row>
    <row r="270" spans="1:21" ht="12.75" customHeight="1">
      <c r="A270" s="52">
        <v>263</v>
      </c>
      <c r="B270" s="52" t="s">
        <v>456</v>
      </c>
      <c r="C270" s="52" t="s">
        <v>741</v>
      </c>
      <c r="D270" s="74" t="s">
        <v>977</v>
      </c>
      <c r="E270" s="52" t="s">
        <v>469</v>
      </c>
      <c r="F270" s="52" t="s">
        <v>470</v>
      </c>
      <c r="G270" s="68" t="s">
        <v>24</v>
      </c>
      <c r="H270" s="68" t="s">
        <v>25</v>
      </c>
      <c r="I270" s="68" t="s">
        <v>45</v>
      </c>
      <c r="J270" s="68" t="s">
        <v>471</v>
      </c>
      <c r="K270" s="69">
        <v>24.1</v>
      </c>
      <c r="L270" s="53">
        <v>29587</v>
      </c>
      <c r="M270" s="53">
        <v>37257</v>
      </c>
      <c r="N270" s="53"/>
      <c r="O270" s="52" t="s">
        <v>48</v>
      </c>
      <c r="P270" s="70">
        <v>8.0399999999999991</v>
      </c>
      <c r="Q270" s="71">
        <f t="shared" si="16"/>
        <v>193.76399999999998</v>
      </c>
      <c r="R270" s="70">
        <v>0.93</v>
      </c>
      <c r="S270" s="70">
        <f t="shared" si="17"/>
        <v>44.826000000000008</v>
      </c>
      <c r="T270" s="70">
        <v>4</v>
      </c>
    </row>
    <row r="271" spans="1:21" ht="12.75" customHeight="1">
      <c r="A271" s="52">
        <v>264</v>
      </c>
      <c r="B271" s="52" t="s">
        <v>456</v>
      </c>
      <c r="C271" s="52" t="s">
        <v>709</v>
      </c>
      <c r="D271" s="74" t="s">
        <v>978</v>
      </c>
      <c r="E271" s="52" t="s">
        <v>472</v>
      </c>
      <c r="F271" s="52" t="s">
        <v>172</v>
      </c>
      <c r="G271" s="68" t="s">
        <v>24</v>
      </c>
      <c r="H271" s="68" t="s">
        <v>25</v>
      </c>
      <c r="I271" s="68" t="s">
        <v>72</v>
      </c>
      <c r="J271" s="68" t="s">
        <v>414</v>
      </c>
      <c r="K271" s="69">
        <v>36.4</v>
      </c>
      <c r="L271" s="53">
        <v>31048</v>
      </c>
      <c r="M271" s="53"/>
      <c r="N271" s="53"/>
      <c r="O271" s="52" t="s">
        <v>41</v>
      </c>
      <c r="P271" s="70">
        <v>7.9</v>
      </c>
      <c r="Q271" s="71">
        <f t="shared" si="16"/>
        <v>287.56</v>
      </c>
      <c r="R271" s="70">
        <v>1</v>
      </c>
      <c r="S271" s="70">
        <f t="shared" si="17"/>
        <v>72.8</v>
      </c>
      <c r="T271" s="70">
        <v>4</v>
      </c>
    </row>
    <row r="272" spans="1:21" ht="12.75" customHeight="1">
      <c r="A272" s="52">
        <v>265</v>
      </c>
      <c r="B272" s="52" t="s">
        <v>456</v>
      </c>
      <c r="C272" s="52" t="s">
        <v>710</v>
      </c>
      <c r="D272" s="74" t="s">
        <v>979</v>
      </c>
      <c r="E272" s="52" t="s">
        <v>473</v>
      </c>
      <c r="F272" s="52" t="s">
        <v>172</v>
      </c>
      <c r="G272" s="68" t="s">
        <v>24</v>
      </c>
      <c r="H272" s="68" t="s">
        <v>25</v>
      </c>
      <c r="I272" s="68" t="s">
        <v>72</v>
      </c>
      <c r="J272" s="68" t="s">
        <v>294</v>
      </c>
      <c r="K272" s="69">
        <v>12.1</v>
      </c>
      <c r="L272" s="53">
        <v>29952</v>
      </c>
      <c r="M272" s="53"/>
      <c r="N272" s="53"/>
      <c r="O272" s="52" t="s">
        <v>28</v>
      </c>
      <c r="P272" s="70">
        <v>9.3000000000000007</v>
      </c>
      <c r="Q272" s="71">
        <f t="shared" si="16"/>
        <v>112.53</v>
      </c>
      <c r="R272" s="70">
        <v>1</v>
      </c>
      <c r="S272" s="70">
        <f t="shared" si="17"/>
        <v>24.2</v>
      </c>
      <c r="T272" s="70">
        <v>4</v>
      </c>
    </row>
    <row r="273" spans="1:20" ht="12.75" customHeight="1">
      <c r="A273" s="52">
        <v>266</v>
      </c>
      <c r="B273" s="52" t="s">
        <v>456</v>
      </c>
      <c r="C273" s="52" t="s">
        <v>710</v>
      </c>
      <c r="D273" s="74" t="s">
        <v>980</v>
      </c>
      <c r="E273" s="52" t="s">
        <v>474</v>
      </c>
      <c r="F273" s="52" t="s">
        <v>172</v>
      </c>
      <c r="G273" s="68" t="s">
        <v>24</v>
      </c>
      <c r="H273" s="68" t="s">
        <v>25</v>
      </c>
      <c r="I273" s="68" t="s">
        <v>72</v>
      </c>
      <c r="J273" s="68" t="s">
        <v>116</v>
      </c>
      <c r="K273" s="69">
        <v>12.1</v>
      </c>
      <c r="L273" s="53">
        <v>32143</v>
      </c>
      <c r="M273" s="53"/>
      <c r="N273" s="53"/>
      <c r="O273" s="52" t="s">
        <v>41</v>
      </c>
      <c r="P273" s="70">
        <v>6</v>
      </c>
      <c r="Q273" s="71">
        <f t="shared" si="16"/>
        <v>72.599999999999994</v>
      </c>
      <c r="R273" s="70">
        <v>1</v>
      </c>
      <c r="S273" s="70">
        <f t="shared" si="17"/>
        <v>24.2</v>
      </c>
      <c r="T273" s="70">
        <v>4</v>
      </c>
    </row>
    <row r="274" spans="1:20" ht="12.75" customHeight="1">
      <c r="A274" s="52">
        <v>267</v>
      </c>
      <c r="B274" s="52" t="s">
        <v>456</v>
      </c>
      <c r="C274" s="52" t="s">
        <v>475</v>
      </c>
      <c r="D274" s="74" t="s">
        <v>981</v>
      </c>
      <c r="E274" s="52"/>
      <c r="F274" s="52" t="s">
        <v>476</v>
      </c>
      <c r="G274" s="68" t="s">
        <v>24</v>
      </c>
      <c r="H274" s="68" t="s">
        <v>25</v>
      </c>
      <c r="I274" s="68" t="s">
        <v>45</v>
      </c>
      <c r="J274" s="68" t="s">
        <v>55</v>
      </c>
      <c r="K274" s="69">
        <v>24.1</v>
      </c>
      <c r="L274" s="67" t="s">
        <v>254</v>
      </c>
      <c r="M274" s="53"/>
      <c r="N274" s="53"/>
      <c r="O274" s="52" t="s">
        <v>48</v>
      </c>
      <c r="P274" s="70">
        <v>10</v>
      </c>
      <c r="Q274" s="71">
        <f t="shared" si="16"/>
        <v>241</v>
      </c>
      <c r="R274" s="70">
        <v>1</v>
      </c>
      <c r="S274" s="70">
        <f t="shared" si="17"/>
        <v>48.2</v>
      </c>
      <c r="T274" s="70">
        <v>4</v>
      </c>
    </row>
    <row r="275" spans="1:20" ht="12.75" customHeight="1">
      <c r="A275" s="52">
        <v>268</v>
      </c>
      <c r="B275" s="52" t="s">
        <v>456</v>
      </c>
      <c r="C275" s="52" t="s">
        <v>475</v>
      </c>
      <c r="D275" s="74" t="s">
        <v>982</v>
      </c>
      <c r="E275" s="52" t="s">
        <v>477</v>
      </c>
      <c r="F275" s="52" t="s">
        <v>172</v>
      </c>
      <c r="G275" s="68" t="s">
        <v>24</v>
      </c>
      <c r="H275" s="68" t="s">
        <v>25</v>
      </c>
      <c r="I275" s="68" t="s">
        <v>45</v>
      </c>
      <c r="J275" s="68" t="s">
        <v>27</v>
      </c>
      <c r="K275" s="69">
        <v>65.3</v>
      </c>
      <c r="L275" s="53">
        <v>32874</v>
      </c>
      <c r="M275" s="67" t="s">
        <v>254</v>
      </c>
      <c r="N275" s="53"/>
      <c r="O275" s="52" t="s">
        <v>48</v>
      </c>
      <c r="P275" s="70">
        <v>8</v>
      </c>
      <c r="Q275" s="71">
        <f t="shared" si="16"/>
        <v>522.4</v>
      </c>
      <c r="R275" s="70">
        <v>1</v>
      </c>
      <c r="S275" s="70">
        <f t="shared" si="17"/>
        <v>130.6</v>
      </c>
      <c r="T275" s="70">
        <v>4</v>
      </c>
    </row>
    <row r="276" spans="1:20" ht="12.75" customHeight="1">
      <c r="A276" s="52">
        <v>269</v>
      </c>
      <c r="B276" s="52" t="s">
        <v>456</v>
      </c>
      <c r="C276" s="52" t="s">
        <v>711</v>
      </c>
      <c r="D276" s="74" t="s">
        <v>983</v>
      </c>
      <c r="E276" s="52" t="s">
        <v>478</v>
      </c>
      <c r="F276" s="52" t="s">
        <v>60</v>
      </c>
      <c r="G276" s="68" t="s">
        <v>24</v>
      </c>
      <c r="H276" s="68" t="s">
        <v>25</v>
      </c>
      <c r="I276" s="68" t="s">
        <v>72</v>
      </c>
      <c r="J276" s="68" t="s">
        <v>130</v>
      </c>
      <c r="K276" s="69">
        <v>18.5</v>
      </c>
      <c r="L276" s="53">
        <v>33604</v>
      </c>
      <c r="M276" s="53"/>
      <c r="N276" s="53"/>
      <c r="O276" s="52" t="s">
        <v>28</v>
      </c>
      <c r="P276" s="70">
        <v>7.8</v>
      </c>
      <c r="Q276" s="71">
        <f t="shared" si="16"/>
        <v>144.29999999999998</v>
      </c>
      <c r="R276" s="70">
        <v>1</v>
      </c>
      <c r="S276" s="70">
        <f t="shared" si="17"/>
        <v>37</v>
      </c>
      <c r="T276" s="70">
        <v>4</v>
      </c>
    </row>
    <row r="277" spans="1:20" ht="12.75" customHeight="1">
      <c r="A277" s="52">
        <v>270</v>
      </c>
      <c r="B277" s="52" t="s">
        <v>456</v>
      </c>
      <c r="C277" s="52" t="s">
        <v>479</v>
      </c>
      <c r="D277" s="74" t="s">
        <v>984</v>
      </c>
      <c r="E277" s="52" t="s">
        <v>43</v>
      </c>
      <c r="F277" s="52" t="s">
        <v>182</v>
      </c>
      <c r="G277" s="68" t="s">
        <v>24</v>
      </c>
      <c r="H277" s="68" t="s">
        <v>25</v>
      </c>
      <c r="I277" s="68" t="s">
        <v>72</v>
      </c>
      <c r="J277" s="68" t="s">
        <v>27</v>
      </c>
      <c r="K277" s="69">
        <v>41.2</v>
      </c>
      <c r="L277" s="53">
        <v>34335</v>
      </c>
      <c r="M277" s="53"/>
      <c r="N277" s="53"/>
      <c r="O277" s="52" t="s">
        <v>28</v>
      </c>
      <c r="P277" s="70">
        <v>8</v>
      </c>
      <c r="Q277" s="71">
        <f t="shared" si="16"/>
        <v>329.6</v>
      </c>
      <c r="R277" s="70">
        <v>1</v>
      </c>
      <c r="S277" s="70">
        <f t="shared" si="17"/>
        <v>82.4</v>
      </c>
      <c r="T277" s="70">
        <v>4</v>
      </c>
    </row>
    <row r="278" spans="1:20" ht="12.75" customHeight="1">
      <c r="A278" s="52">
        <v>271</v>
      </c>
      <c r="B278" s="52" t="s">
        <v>456</v>
      </c>
      <c r="C278" s="52" t="s">
        <v>480</v>
      </c>
      <c r="D278" s="74" t="s">
        <v>985</v>
      </c>
      <c r="E278" s="52" t="s">
        <v>43</v>
      </c>
      <c r="F278" s="52" t="s">
        <v>481</v>
      </c>
      <c r="G278" s="68" t="s">
        <v>63</v>
      </c>
      <c r="H278" s="68" t="s">
        <v>25</v>
      </c>
      <c r="I278" s="68" t="s">
        <v>45</v>
      </c>
      <c r="J278" s="68" t="s">
        <v>27</v>
      </c>
      <c r="K278" s="69">
        <v>40.98</v>
      </c>
      <c r="L278" s="53">
        <v>35796</v>
      </c>
      <c r="M278" s="53"/>
      <c r="N278" s="53"/>
      <c r="O278" s="52" t="s">
        <v>28</v>
      </c>
      <c r="P278" s="70">
        <v>8</v>
      </c>
      <c r="Q278" s="71">
        <f t="shared" si="16"/>
        <v>327.84</v>
      </c>
      <c r="R278" s="70">
        <v>1</v>
      </c>
      <c r="S278" s="70">
        <f t="shared" si="17"/>
        <v>81.96</v>
      </c>
      <c r="T278" s="70">
        <v>4</v>
      </c>
    </row>
    <row r="279" spans="1:20" ht="12.75" customHeight="1">
      <c r="A279" s="52">
        <v>272</v>
      </c>
      <c r="B279" s="52" t="s">
        <v>456</v>
      </c>
      <c r="C279" s="52" t="s">
        <v>712</v>
      </c>
      <c r="D279" s="74" t="s">
        <v>880</v>
      </c>
      <c r="E279" s="52" t="s">
        <v>482</v>
      </c>
      <c r="F279" s="52" t="s">
        <v>483</v>
      </c>
      <c r="G279" s="68" t="s">
        <v>63</v>
      </c>
      <c r="H279" s="68" t="s">
        <v>25</v>
      </c>
      <c r="I279" s="68" t="s">
        <v>72</v>
      </c>
      <c r="J279" s="68" t="s">
        <v>27</v>
      </c>
      <c r="K279" s="69">
        <v>9.9</v>
      </c>
      <c r="L279" s="53">
        <v>33970</v>
      </c>
      <c r="M279" s="53">
        <v>35796</v>
      </c>
      <c r="N279" s="53"/>
      <c r="O279" s="52" t="s">
        <v>28</v>
      </c>
      <c r="P279" s="70">
        <v>8</v>
      </c>
      <c r="Q279" s="71">
        <f t="shared" si="16"/>
        <v>79.2</v>
      </c>
      <c r="R279" s="70">
        <v>1</v>
      </c>
      <c r="S279" s="70">
        <f t="shared" si="17"/>
        <v>19.8</v>
      </c>
      <c r="T279" s="70">
        <v>4</v>
      </c>
    </row>
    <row r="280" spans="1:20" ht="12.75" customHeight="1">
      <c r="A280" s="52">
        <v>273</v>
      </c>
      <c r="B280" s="52" t="s">
        <v>456</v>
      </c>
      <c r="C280" s="52" t="s">
        <v>712</v>
      </c>
      <c r="D280" s="74" t="s">
        <v>986</v>
      </c>
      <c r="E280" s="52" t="s">
        <v>484</v>
      </c>
      <c r="F280" s="52" t="s">
        <v>483</v>
      </c>
      <c r="G280" s="68" t="s">
        <v>63</v>
      </c>
      <c r="H280" s="68" t="s">
        <v>25</v>
      </c>
      <c r="I280" s="68" t="s">
        <v>45</v>
      </c>
      <c r="J280" s="68" t="s">
        <v>27</v>
      </c>
      <c r="K280" s="69">
        <v>15.1</v>
      </c>
      <c r="L280" s="53">
        <v>34335</v>
      </c>
      <c r="M280" s="53">
        <v>36526</v>
      </c>
      <c r="N280" s="53"/>
      <c r="O280" s="52" t="s">
        <v>28</v>
      </c>
      <c r="P280" s="70">
        <v>8</v>
      </c>
      <c r="Q280" s="71">
        <f t="shared" si="16"/>
        <v>120.8</v>
      </c>
      <c r="R280" s="70">
        <v>0.85</v>
      </c>
      <c r="S280" s="70">
        <f t="shared" si="17"/>
        <v>25.669999999999998</v>
      </c>
      <c r="T280" s="70">
        <v>4</v>
      </c>
    </row>
    <row r="281" spans="1:20" ht="12.75" customHeight="1">
      <c r="A281" s="130">
        <v>274</v>
      </c>
      <c r="B281" s="130" t="s">
        <v>485</v>
      </c>
      <c r="C281" s="130" t="s">
        <v>713</v>
      </c>
      <c r="D281" s="131" t="s">
        <v>987</v>
      </c>
      <c r="E281" s="130" t="s">
        <v>486</v>
      </c>
      <c r="F281" s="130" t="s">
        <v>487</v>
      </c>
      <c r="G281" s="132" t="s">
        <v>24</v>
      </c>
      <c r="H281" s="132" t="s">
        <v>25</v>
      </c>
      <c r="I281" s="132" t="s">
        <v>72</v>
      </c>
      <c r="J281" s="132" t="s">
        <v>34</v>
      </c>
      <c r="K281" s="133">
        <v>18.100000000000001</v>
      </c>
      <c r="L281" s="134">
        <v>33604</v>
      </c>
      <c r="M281" s="134"/>
      <c r="N281" s="134"/>
      <c r="O281" s="130" t="s">
        <v>41</v>
      </c>
      <c r="P281" s="135">
        <v>7</v>
      </c>
      <c r="Q281" s="136">
        <f t="shared" si="16"/>
        <v>126.70000000000002</v>
      </c>
      <c r="R281" s="135">
        <v>1</v>
      </c>
      <c r="S281" s="135">
        <f t="shared" si="17"/>
        <v>36.200000000000003</v>
      </c>
      <c r="T281" s="135">
        <v>4</v>
      </c>
    </row>
    <row r="282" spans="1:20" ht="12.75" customHeight="1">
      <c r="A282" s="130">
        <v>275</v>
      </c>
      <c r="B282" s="130" t="s">
        <v>485</v>
      </c>
      <c r="C282" s="130" t="s">
        <v>714</v>
      </c>
      <c r="D282" s="131" t="s">
        <v>988</v>
      </c>
      <c r="E282" s="130" t="s">
        <v>488</v>
      </c>
      <c r="F282" s="130" t="s">
        <v>303</v>
      </c>
      <c r="G282" s="132" t="s">
        <v>24</v>
      </c>
      <c r="H282" s="132" t="s">
        <v>25</v>
      </c>
      <c r="I282" s="132" t="s">
        <v>26</v>
      </c>
      <c r="J282" s="132" t="s">
        <v>489</v>
      </c>
      <c r="K282" s="133">
        <v>141</v>
      </c>
      <c r="L282" s="134">
        <v>31778</v>
      </c>
      <c r="M282" s="134"/>
      <c r="N282" s="134"/>
      <c r="O282" s="130" t="s">
        <v>28</v>
      </c>
      <c r="P282" s="135">
        <v>9.18</v>
      </c>
      <c r="Q282" s="136">
        <f t="shared" si="16"/>
        <v>1294.3799999999999</v>
      </c>
      <c r="R282" s="135">
        <v>1</v>
      </c>
      <c r="S282" s="135">
        <f t="shared" si="17"/>
        <v>282</v>
      </c>
      <c r="T282" s="135">
        <v>4</v>
      </c>
    </row>
    <row r="283" spans="1:20" ht="12.75" customHeight="1">
      <c r="A283" s="130">
        <v>276</v>
      </c>
      <c r="B283" s="130" t="s">
        <v>485</v>
      </c>
      <c r="C283" s="130" t="s">
        <v>490</v>
      </c>
      <c r="D283" s="131" t="s">
        <v>989</v>
      </c>
      <c r="E283" s="130" t="s">
        <v>491</v>
      </c>
      <c r="F283" s="130" t="s">
        <v>492</v>
      </c>
      <c r="G283" s="132" t="s">
        <v>24</v>
      </c>
      <c r="H283" s="132" t="s">
        <v>25</v>
      </c>
      <c r="I283" s="132" t="s">
        <v>26</v>
      </c>
      <c r="J283" s="132" t="s">
        <v>34</v>
      </c>
      <c r="K283" s="133">
        <v>18.2</v>
      </c>
      <c r="L283" s="134">
        <v>33604</v>
      </c>
      <c r="M283" s="134"/>
      <c r="N283" s="134"/>
      <c r="O283" s="130" t="s">
        <v>28</v>
      </c>
      <c r="P283" s="135">
        <v>7</v>
      </c>
      <c r="Q283" s="136">
        <f t="shared" si="16"/>
        <v>127.39999999999999</v>
      </c>
      <c r="R283" s="135">
        <v>1</v>
      </c>
      <c r="S283" s="135">
        <f t="shared" si="17"/>
        <v>36.4</v>
      </c>
      <c r="T283" s="135">
        <v>4</v>
      </c>
    </row>
    <row r="284" spans="1:20" ht="12.75" customHeight="1">
      <c r="A284" s="130">
        <v>277</v>
      </c>
      <c r="B284" s="130" t="s">
        <v>485</v>
      </c>
      <c r="C284" s="130" t="s">
        <v>715</v>
      </c>
      <c r="D284" s="131" t="s">
        <v>990</v>
      </c>
      <c r="E284" s="130" t="s">
        <v>71</v>
      </c>
      <c r="F284" s="130" t="s">
        <v>302</v>
      </c>
      <c r="G284" s="132" t="s">
        <v>24</v>
      </c>
      <c r="H284" s="132" t="s">
        <v>25</v>
      </c>
      <c r="I284" s="132" t="s">
        <v>26</v>
      </c>
      <c r="J284" s="132" t="s">
        <v>27</v>
      </c>
      <c r="K284" s="133">
        <v>27.3</v>
      </c>
      <c r="L284" s="134">
        <v>32509</v>
      </c>
      <c r="M284" s="134"/>
      <c r="N284" s="134"/>
      <c r="O284" s="130" t="s">
        <v>28</v>
      </c>
      <c r="P284" s="135">
        <v>8</v>
      </c>
      <c r="Q284" s="136">
        <f t="shared" si="16"/>
        <v>218.4</v>
      </c>
      <c r="R284" s="135">
        <v>1</v>
      </c>
      <c r="S284" s="135">
        <f t="shared" si="17"/>
        <v>54.6</v>
      </c>
      <c r="T284" s="135">
        <v>4</v>
      </c>
    </row>
    <row r="285" spans="1:20" ht="12.75" customHeight="1">
      <c r="A285" s="130">
        <v>278</v>
      </c>
      <c r="B285" s="130" t="s">
        <v>485</v>
      </c>
      <c r="C285" s="130" t="s">
        <v>715</v>
      </c>
      <c r="D285" s="131" t="s">
        <v>991</v>
      </c>
      <c r="E285" s="130" t="s">
        <v>493</v>
      </c>
      <c r="F285" s="130" t="s">
        <v>494</v>
      </c>
      <c r="G285" s="132" t="s">
        <v>24</v>
      </c>
      <c r="H285" s="132" t="s">
        <v>25</v>
      </c>
      <c r="I285" s="132" t="s">
        <v>72</v>
      </c>
      <c r="J285" s="132" t="s">
        <v>34</v>
      </c>
      <c r="K285" s="133">
        <v>7.9</v>
      </c>
      <c r="L285" s="134">
        <v>33239</v>
      </c>
      <c r="M285" s="134"/>
      <c r="N285" s="134"/>
      <c r="O285" s="130" t="s">
        <v>41</v>
      </c>
      <c r="P285" s="135">
        <v>7</v>
      </c>
      <c r="Q285" s="136">
        <f t="shared" si="16"/>
        <v>55.300000000000004</v>
      </c>
      <c r="R285" s="135">
        <v>1</v>
      </c>
      <c r="S285" s="135">
        <f t="shared" si="17"/>
        <v>15.8</v>
      </c>
      <c r="T285" s="135">
        <v>4</v>
      </c>
    </row>
    <row r="286" spans="1:20" ht="12.75" customHeight="1">
      <c r="A286" s="130">
        <v>279</v>
      </c>
      <c r="B286" s="130" t="s">
        <v>485</v>
      </c>
      <c r="C286" s="130" t="s">
        <v>716</v>
      </c>
      <c r="D286" s="131"/>
      <c r="E286" s="130" t="s">
        <v>495</v>
      </c>
      <c r="F286" s="130" t="s">
        <v>302</v>
      </c>
      <c r="G286" s="132" t="s">
        <v>63</v>
      </c>
      <c r="H286" s="132" t="s">
        <v>25</v>
      </c>
      <c r="I286" s="132" t="s">
        <v>45</v>
      </c>
      <c r="J286" s="132" t="s">
        <v>178</v>
      </c>
      <c r="K286" s="133">
        <v>40.28</v>
      </c>
      <c r="L286" s="134" t="s">
        <v>133</v>
      </c>
      <c r="M286" s="134">
        <v>37257</v>
      </c>
      <c r="N286" s="134"/>
      <c r="O286" s="130" t="s">
        <v>28</v>
      </c>
      <c r="P286" s="135">
        <v>8.4600000000000009</v>
      </c>
      <c r="Q286" s="136">
        <f t="shared" si="16"/>
        <v>340.76880000000006</v>
      </c>
      <c r="R286" s="135">
        <v>1.5</v>
      </c>
      <c r="S286" s="135">
        <f t="shared" si="17"/>
        <v>120.84</v>
      </c>
      <c r="T286" s="135">
        <v>5</v>
      </c>
    </row>
    <row r="287" spans="1:20" ht="12.75" customHeight="1">
      <c r="A287" s="130">
        <v>280</v>
      </c>
      <c r="B287" s="130" t="s">
        <v>485</v>
      </c>
      <c r="C287" s="130" t="s">
        <v>717</v>
      </c>
      <c r="D287" s="131" t="s">
        <v>930</v>
      </c>
      <c r="E287" s="130" t="s">
        <v>496</v>
      </c>
      <c r="F287" s="130" t="s">
        <v>132</v>
      </c>
      <c r="G287" s="132" t="s">
        <v>24</v>
      </c>
      <c r="H287" s="132" t="s">
        <v>25</v>
      </c>
      <c r="I287" s="132" t="s">
        <v>26</v>
      </c>
      <c r="J287" s="132" t="s">
        <v>75</v>
      </c>
      <c r="K287" s="133">
        <v>9.3000000000000007</v>
      </c>
      <c r="L287" s="134">
        <v>33970</v>
      </c>
      <c r="M287" s="134"/>
      <c r="N287" s="134"/>
      <c r="O287" s="130" t="s">
        <v>28</v>
      </c>
      <c r="P287" s="135">
        <v>8.6</v>
      </c>
      <c r="Q287" s="136">
        <f t="shared" si="16"/>
        <v>79.98</v>
      </c>
      <c r="R287" s="135">
        <v>1</v>
      </c>
      <c r="S287" s="135">
        <f t="shared" si="17"/>
        <v>18.600000000000001</v>
      </c>
      <c r="T287" s="135">
        <v>4</v>
      </c>
    </row>
    <row r="288" spans="1:20" ht="27" customHeight="1">
      <c r="A288" s="130">
        <v>281</v>
      </c>
      <c r="B288" s="130" t="s">
        <v>485</v>
      </c>
      <c r="C288" s="130" t="s">
        <v>718</v>
      </c>
      <c r="D288" s="131" t="s">
        <v>992</v>
      </c>
      <c r="E288" s="130" t="s">
        <v>497</v>
      </c>
      <c r="F288" s="130" t="s">
        <v>498</v>
      </c>
      <c r="G288" s="132" t="s">
        <v>63</v>
      </c>
      <c r="H288" s="132" t="s">
        <v>25</v>
      </c>
      <c r="I288" s="132" t="s">
        <v>45</v>
      </c>
      <c r="J288" s="132" t="s">
        <v>499</v>
      </c>
      <c r="K288" s="133">
        <v>42.15</v>
      </c>
      <c r="L288" s="134">
        <v>36892</v>
      </c>
      <c r="M288" s="134"/>
      <c r="N288" s="134"/>
      <c r="O288" s="130" t="s">
        <v>28</v>
      </c>
      <c r="P288" s="135">
        <v>8.8000000000000007</v>
      </c>
      <c r="Q288" s="136">
        <f t="shared" si="16"/>
        <v>370.92</v>
      </c>
      <c r="R288" s="135">
        <v>1.5</v>
      </c>
      <c r="S288" s="135">
        <f t="shared" si="17"/>
        <v>126.44999999999999</v>
      </c>
      <c r="T288" s="135">
        <v>4</v>
      </c>
    </row>
    <row r="289" spans="1:20" ht="12.75" customHeight="1">
      <c r="A289" s="130">
        <v>282</v>
      </c>
      <c r="B289" s="130" t="s">
        <v>485</v>
      </c>
      <c r="C289" s="130" t="s">
        <v>500</v>
      </c>
      <c r="D289" s="131" t="s">
        <v>993</v>
      </c>
      <c r="E289" s="130" t="s">
        <v>501</v>
      </c>
      <c r="F289" s="130" t="s">
        <v>502</v>
      </c>
      <c r="G289" s="132" t="s">
        <v>63</v>
      </c>
      <c r="H289" s="132" t="s">
        <v>25</v>
      </c>
      <c r="I289" s="132" t="s">
        <v>45</v>
      </c>
      <c r="J289" s="132" t="s">
        <v>503</v>
      </c>
      <c r="K289" s="133">
        <v>24.1</v>
      </c>
      <c r="L289" s="134">
        <v>36526</v>
      </c>
      <c r="M289" s="134"/>
      <c r="N289" s="134"/>
      <c r="O289" s="130" t="s">
        <v>28</v>
      </c>
      <c r="P289" s="135">
        <v>8.02</v>
      </c>
      <c r="Q289" s="136">
        <f t="shared" si="16"/>
        <v>193.28200000000001</v>
      </c>
      <c r="R289" s="135">
        <v>1.5</v>
      </c>
      <c r="S289" s="135">
        <f t="shared" si="17"/>
        <v>72.300000000000011</v>
      </c>
      <c r="T289" s="135">
        <v>4</v>
      </c>
    </row>
    <row r="290" spans="1:20" ht="27" customHeight="1">
      <c r="A290" s="130">
        <v>283</v>
      </c>
      <c r="B290" s="130" t="s">
        <v>485</v>
      </c>
      <c r="C290" s="130" t="s">
        <v>719</v>
      </c>
      <c r="D290" s="131" t="s">
        <v>820</v>
      </c>
      <c r="E290" s="130" t="s">
        <v>668</v>
      </c>
      <c r="F290" s="130" t="s">
        <v>498</v>
      </c>
      <c r="G290" s="132" t="s">
        <v>63</v>
      </c>
      <c r="H290" s="132" t="s">
        <v>25</v>
      </c>
      <c r="I290" s="132" t="s">
        <v>45</v>
      </c>
      <c r="J290" s="132" t="s">
        <v>499</v>
      </c>
      <c r="K290" s="133">
        <v>24.1</v>
      </c>
      <c r="L290" s="134">
        <v>36892</v>
      </c>
      <c r="M290" s="134"/>
      <c r="N290" s="134"/>
      <c r="O290" s="130" t="s">
        <v>28</v>
      </c>
      <c r="P290" s="135">
        <v>8.8000000000000007</v>
      </c>
      <c r="Q290" s="136">
        <f t="shared" si="16"/>
        <v>212.08000000000004</v>
      </c>
      <c r="R290" s="135">
        <v>1.5</v>
      </c>
      <c r="S290" s="135">
        <f t="shared" si="17"/>
        <v>72.300000000000011</v>
      </c>
      <c r="T290" s="135">
        <v>4</v>
      </c>
    </row>
    <row r="291" spans="1:20" ht="12.75" customHeight="1">
      <c r="A291" s="149">
        <v>284</v>
      </c>
      <c r="B291" s="149" t="s">
        <v>504</v>
      </c>
      <c r="C291" s="149" t="s">
        <v>505</v>
      </c>
      <c r="D291" s="150" t="s">
        <v>994</v>
      </c>
      <c r="E291" s="149" t="s">
        <v>43</v>
      </c>
      <c r="F291" s="149" t="s">
        <v>506</v>
      </c>
      <c r="G291" s="151" t="s">
        <v>24</v>
      </c>
      <c r="H291" s="151" t="s">
        <v>51</v>
      </c>
      <c r="I291" s="151" t="s">
        <v>72</v>
      </c>
      <c r="J291" s="151" t="s">
        <v>128</v>
      </c>
      <c r="K291" s="152">
        <v>12.15</v>
      </c>
      <c r="L291" s="153">
        <v>28491</v>
      </c>
      <c r="M291" s="153"/>
      <c r="N291" s="153">
        <v>34700</v>
      </c>
      <c r="O291" s="149" t="s">
        <v>41</v>
      </c>
      <c r="P291" s="154">
        <v>7.5</v>
      </c>
      <c r="Q291" s="155">
        <f t="shared" si="16"/>
        <v>91.125</v>
      </c>
      <c r="R291" s="154">
        <v>1</v>
      </c>
      <c r="S291" s="154">
        <f t="shared" si="17"/>
        <v>24.3</v>
      </c>
      <c r="T291" s="154">
        <v>4</v>
      </c>
    </row>
    <row r="292" spans="1:20" ht="12.75" customHeight="1">
      <c r="A292" s="149">
        <v>285</v>
      </c>
      <c r="B292" s="149" t="s">
        <v>504</v>
      </c>
      <c r="C292" s="149" t="s">
        <v>505</v>
      </c>
      <c r="D292" s="150" t="s">
        <v>995</v>
      </c>
      <c r="E292" s="149" t="s">
        <v>43</v>
      </c>
      <c r="F292" s="149" t="s">
        <v>507</v>
      </c>
      <c r="G292" s="151" t="s">
        <v>24</v>
      </c>
      <c r="H292" s="151" t="s">
        <v>51</v>
      </c>
      <c r="I292" s="151" t="s">
        <v>72</v>
      </c>
      <c r="J292" s="151" t="s">
        <v>508</v>
      </c>
      <c r="K292" s="152">
        <v>15.1</v>
      </c>
      <c r="L292" s="153">
        <v>28491</v>
      </c>
      <c r="M292" s="153"/>
      <c r="N292" s="153"/>
      <c r="O292" s="149" t="s">
        <v>28</v>
      </c>
      <c r="P292" s="154">
        <v>6.5</v>
      </c>
      <c r="Q292" s="155">
        <f t="shared" si="16"/>
        <v>98.149999999999991</v>
      </c>
      <c r="R292" s="154">
        <v>1</v>
      </c>
      <c r="S292" s="154">
        <f t="shared" si="17"/>
        <v>30.2</v>
      </c>
      <c r="T292" s="154">
        <v>4</v>
      </c>
    </row>
    <row r="293" spans="1:20" ht="27.75" customHeight="1">
      <c r="A293" s="149">
        <v>286</v>
      </c>
      <c r="B293" s="149" t="s">
        <v>504</v>
      </c>
      <c r="C293" s="149" t="s">
        <v>509</v>
      </c>
      <c r="D293" s="150" t="s">
        <v>996</v>
      </c>
      <c r="E293" s="149" t="s">
        <v>510</v>
      </c>
      <c r="F293" s="149" t="s">
        <v>511</v>
      </c>
      <c r="G293" s="151" t="s">
        <v>24</v>
      </c>
      <c r="H293" s="151" t="s">
        <v>25</v>
      </c>
      <c r="I293" s="151" t="s">
        <v>26</v>
      </c>
      <c r="J293" s="151" t="s">
        <v>512</v>
      </c>
      <c r="K293" s="152">
        <v>41.2</v>
      </c>
      <c r="L293" s="153">
        <v>32509</v>
      </c>
      <c r="M293" s="153"/>
      <c r="N293" s="153"/>
      <c r="O293" s="149" t="s">
        <v>28</v>
      </c>
      <c r="P293" s="154">
        <v>8.3000000000000007</v>
      </c>
      <c r="Q293" s="155">
        <f t="shared" si="16"/>
        <v>341.96000000000004</v>
      </c>
      <c r="R293" s="154">
        <v>1</v>
      </c>
      <c r="S293" s="154">
        <f t="shared" si="17"/>
        <v>82.4</v>
      </c>
      <c r="T293" s="154">
        <v>4</v>
      </c>
    </row>
    <row r="294" spans="1:20" ht="12.75" customHeight="1">
      <c r="A294" s="149">
        <v>287</v>
      </c>
      <c r="B294" s="149" t="s">
        <v>504</v>
      </c>
      <c r="C294" s="149" t="s">
        <v>134</v>
      </c>
      <c r="D294" s="150" t="s">
        <v>997</v>
      </c>
      <c r="E294" s="149" t="s">
        <v>43</v>
      </c>
      <c r="F294" s="149" t="s">
        <v>513</v>
      </c>
      <c r="G294" s="151" t="s">
        <v>24</v>
      </c>
      <c r="H294" s="151" t="s">
        <v>25</v>
      </c>
      <c r="I294" s="151" t="s">
        <v>26</v>
      </c>
      <c r="J294" s="151" t="s">
        <v>27</v>
      </c>
      <c r="K294" s="152">
        <v>46.5</v>
      </c>
      <c r="L294" s="153">
        <v>27395</v>
      </c>
      <c r="M294" s="153"/>
      <c r="N294" s="153"/>
      <c r="O294" s="149" t="s">
        <v>41</v>
      </c>
      <c r="P294" s="154">
        <v>8</v>
      </c>
      <c r="Q294" s="155">
        <f t="shared" si="16"/>
        <v>372</v>
      </c>
      <c r="R294" s="154">
        <v>1</v>
      </c>
      <c r="S294" s="154">
        <f t="shared" si="17"/>
        <v>93</v>
      </c>
      <c r="T294" s="154">
        <v>4</v>
      </c>
    </row>
    <row r="295" spans="1:20" ht="12.75" customHeight="1">
      <c r="A295" s="149">
        <v>288</v>
      </c>
      <c r="B295" s="149" t="s">
        <v>504</v>
      </c>
      <c r="C295" s="149" t="s">
        <v>134</v>
      </c>
      <c r="D295" s="150" t="s">
        <v>998</v>
      </c>
      <c r="E295" s="149" t="s">
        <v>514</v>
      </c>
      <c r="F295" s="149" t="s">
        <v>669</v>
      </c>
      <c r="G295" s="151" t="s">
        <v>24</v>
      </c>
      <c r="H295" s="151" t="s">
        <v>25</v>
      </c>
      <c r="I295" s="151" t="s">
        <v>26</v>
      </c>
      <c r="J295" s="151" t="s">
        <v>27</v>
      </c>
      <c r="K295" s="152">
        <v>46.28</v>
      </c>
      <c r="L295" s="153">
        <v>29221</v>
      </c>
      <c r="M295" s="153"/>
      <c r="N295" s="153"/>
      <c r="O295" s="149" t="s">
        <v>41</v>
      </c>
      <c r="P295" s="154">
        <v>8</v>
      </c>
      <c r="Q295" s="155">
        <f t="shared" si="16"/>
        <v>370.24</v>
      </c>
      <c r="R295" s="154">
        <v>1</v>
      </c>
      <c r="S295" s="154">
        <f t="shared" si="17"/>
        <v>92.56</v>
      </c>
      <c r="T295" s="154">
        <v>4</v>
      </c>
    </row>
    <row r="296" spans="1:20" ht="12.75" customHeight="1">
      <c r="A296" s="149">
        <v>289</v>
      </c>
      <c r="B296" s="149" t="s">
        <v>504</v>
      </c>
      <c r="C296" s="149" t="s">
        <v>134</v>
      </c>
      <c r="D296" s="150"/>
      <c r="E296" s="149" t="s">
        <v>43</v>
      </c>
      <c r="F296" s="149" t="s">
        <v>670</v>
      </c>
      <c r="G296" s="151" t="s">
        <v>24</v>
      </c>
      <c r="H296" s="151" t="s">
        <v>25</v>
      </c>
      <c r="I296" s="151" t="s">
        <v>26</v>
      </c>
      <c r="J296" s="151" t="s">
        <v>27</v>
      </c>
      <c r="K296" s="152">
        <v>41.2</v>
      </c>
      <c r="L296" s="153">
        <v>35065</v>
      </c>
      <c r="M296" s="153"/>
      <c r="N296" s="153"/>
      <c r="O296" s="149" t="s">
        <v>48</v>
      </c>
      <c r="P296" s="154">
        <v>8</v>
      </c>
      <c r="Q296" s="155">
        <f t="shared" si="16"/>
        <v>329.6</v>
      </c>
      <c r="R296" s="154">
        <v>0.75</v>
      </c>
      <c r="S296" s="154">
        <f t="shared" si="17"/>
        <v>61.800000000000004</v>
      </c>
      <c r="T296" s="154">
        <v>4</v>
      </c>
    </row>
    <row r="297" spans="1:20" ht="12.75" customHeight="1">
      <c r="A297" s="149">
        <v>290</v>
      </c>
      <c r="B297" s="149" t="s">
        <v>504</v>
      </c>
      <c r="C297" s="149" t="s">
        <v>515</v>
      </c>
      <c r="D297" s="150" t="s">
        <v>999</v>
      </c>
      <c r="E297" s="149" t="s">
        <v>510</v>
      </c>
      <c r="F297" s="149" t="s">
        <v>160</v>
      </c>
      <c r="G297" s="151" t="s">
        <v>24</v>
      </c>
      <c r="H297" s="151" t="s">
        <v>25</v>
      </c>
      <c r="I297" s="151" t="s">
        <v>72</v>
      </c>
      <c r="J297" s="151" t="s">
        <v>516</v>
      </c>
      <c r="K297" s="152">
        <v>9</v>
      </c>
      <c r="L297" s="153">
        <v>34700</v>
      </c>
      <c r="M297" s="153"/>
      <c r="N297" s="153"/>
      <c r="O297" s="149" t="s">
        <v>28</v>
      </c>
      <c r="P297" s="154">
        <v>7.4</v>
      </c>
      <c r="Q297" s="155">
        <f t="shared" si="16"/>
        <v>66.600000000000009</v>
      </c>
      <c r="R297" s="154">
        <v>1.5</v>
      </c>
      <c r="S297" s="154">
        <f t="shared" si="17"/>
        <v>27</v>
      </c>
      <c r="T297" s="154">
        <v>3</v>
      </c>
    </row>
    <row r="298" spans="1:20" ht="12.75" customHeight="1">
      <c r="A298" s="149">
        <v>291</v>
      </c>
      <c r="B298" s="149" t="s">
        <v>504</v>
      </c>
      <c r="C298" s="149" t="s">
        <v>515</v>
      </c>
      <c r="D298" s="150" t="s">
        <v>1000</v>
      </c>
      <c r="E298" s="149" t="s">
        <v>517</v>
      </c>
      <c r="F298" s="149" t="s">
        <v>506</v>
      </c>
      <c r="G298" s="151" t="s">
        <v>24</v>
      </c>
      <c r="H298" s="151" t="s">
        <v>25</v>
      </c>
      <c r="I298" s="151" t="s">
        <v>26</v>
      </c>
      <c r="J298" s="151" t="s">
        <v>421</v>
      </c>
      <c r="K298" s="152">
        <v>35.5</v>
      </c>
      <c r="L298" s="153">
        <v>27760</v>
      </c>
      <c r="M298" s="153"/>
      <c r="N298" s="153"/>
      <c r="O298" s="149" t="s">
        <v>28</v>
      </c>
      <c r="P298" s="154">
        <v>9.8000000000000007</v>
      </c>
      <c r="Q298" s="155">
        <f t="shared" ref="Q298:Q307" si="18">P298*K298</f>
        <v>347.90000000000003</v>
      </c>
      <c r="R298" s="154">
        <v>1</v>
      </c>
      <c r="S298" s="154">
        <f t="shared" ref="S298:S307" si="19">R298*K298*2</f>
        <v>71</v>
      </c>
      <c r="T298" s="154">
        <v>3</v>
      </c>
    </row>
    <row r="299" spans="1:20" ht="12.75" customHeight="1">
      <c r="A299" s="149">
        <v>292</v>
      </c>
      <c r="B299" s="149" t="s">
        <v>504</v>
      </c>
      <c r="C299" s="149" t="s">
        <v>515</v>
      </c>
      <c r="D299" s="150" t="s">
        <v>1001</v>
      </c>
      <c r="E299" s="149" t="s">
        <v>518</v>
      </c>
      <c r="F299" s="149" t="s">
        <v>519</v>
      </c>
      <c r="G299" s="151" t="s">
        <v>24</v>
      </c>
      <c r="H299" s="151" t="s">
        <v>25</v>
      </c>
      <c r="I299" s="151" t="s">
        <v>45</v>
      </c>
      <c r="J299" s="151" t="s">
        <v>520</v>
      </c>
      <c r="K299" s="152">
        <v>30.15</v>
      </c>
      <c r="L299" s="153" t="s">
        <v>133</v>
      </c>
      <c r="M299" s="156" t="s">
        <v>82</v>
      </c>
      <c r="N299" s="153"/>
      <c r="O299" s="149" t="s">
        <v>28</v>
      </c>
      <c r="P299" s="154">
        <v>10.34</v>
      </c>
      <c r="Q299" s="155">
        <f t="shared" si="18"/>
        <v>311.75099999999998</v>
      </c>
      <c r="R299" s="154">
        <v>1.2</v>
      </c>
      <c r="S299" s="154">
        <f t="shared" si="19"/>
        <v>72.36</v>
      </c>
      <c r="T299" s="154">
        <v>3</v>
      </c>
    </row>
    <row r="300" spans="1:20" ht="12.75" customHeight="1">
      <c r="A300" s="149">
        <v>293</v>
      </c>
      <c r="B300" s="149" t="s">
        <v>504</v>
      </c>
      <c r="C300" s="149" t="s">
        <v>521</v>
      </c>
      <c r="D300" s="150" t="s">
        <v>1002</v>
      </c>
      <c r="E300" s="149" t="s">
        <v>522</v>
      </c>
      <c r="F300" s="149" t="s">
        <v>523</v>
      </c>
      <c r="G300" s="151" t="s">
        <v>24</v>
      </c>
      <c r="H300" s="151" t="s">
        <v>51</v>
      </c>
      <c r="I300" s="151" t="s">
        <v>45</v>
      </c>
      <c r="J300" s="151" t="s">
        <v>27</v>
      </c>
      <c r="K300" s="152">
        <v>33.700000000000003</v>
      </c>
      <c r="L300" s="153" t="s">
        <v>133</v>
      </c>
      <c r="M300" s="153">
        <v>36526</v>
      </c>
      <c r="N300" s="153"/>
      <c r="O300" s="149" t="s">
        <v>28</v>
      </c>
      <c r="P300" s="154">
        <v>8</v>
      </c>
      <c r="Q300" s="155">
        <f t="shared" si="18"/>
        <v>269.60000000000002</v>
      </c>
      <c r="R300" s="154">
        <v>0.75</v>
      </c>
      <c r="S300" s="154">
        <f t="shared" si="19"/>
        <v>50.550000000000004</v>
      </c>
      <c r="T300" s="154">
        <v>3</v>
      </c>
    </row>
    <row r="301" spans="1:20" ht="12.75" customHeight="1">
      <c r="A301" s="149">
        <v>294</v>
      </c>
      <c r="B301" s="149" t="s">
        <v>504</v>
      </c>
      <c r="C301" s="149" t="s">
        <v>521</v>
      </c>
      <c r="D301" s="150" t="s">
        <v>1003</v>
      </c>
      <c r="E301" s="149" t="s">
        <v>43</v>
      </c>
      <c r="F301" s="149" t="s">
        <v>60</v>
      </c>
      <c r="G301" s="151" t="s">
        <v>24</v>
      </c>
      <c r="H301" s="151" t="s">
        <v>25</v>
      </c>
      <c r="I301" s="151" t="s">
        <v>26</v>
      </c>
      <c r="J301" s="151" t="s">
        <v>55</v>
      </c>
      <c r="K301" s="152">
        <v>6.2</v>
      </c>
      <c r="L301" s="153">
        <v>29952</v>
      </c>
      <c r="M301" s="153"/>
      <c r="N301" s="153"/>
      <c r="O301" s="149" t="s">
        <v>48</v>
      </c>
      <c r="P301" s="154">
        <v>10</v>
      </c>
      <c r="Q301" s="155">
        <f t="shared" si="18"/>
        <v>62</v>
      </c>
      <c r="R301" s="154">
        <v>1</v>
      </c>
      <c r="S301" s="154">
        <f t="shared" si="19"/>
        <v>12.4</v>
      </c>
      <c r="T301" s="154">
        <v>3</v>
      </c>
    </row>
    <row r="302" spans="1:20" s="70" customFormat="1" ht="12.75" customHeight="1">
      <c r="A302" s="149">
        <v>295</v>
      </c>
      <c r="B302" s="149" t="s">
        <v>504</v>
      </c>
      <c r="C302" s="149" t="s">
        <v>521</v>
      </c>
      <c r="D302" s="150" t="s">
        <v>1004</v>
      </c>
      <c r="E302" s="149" t="s">
        <v>524</v>
      </c>
      <c r="F302" s="149" t="s">
        <v>420</v>
      </c>
      <c r="G302" s="151" t="s">
        <v>24</v>
      </c>
      <c r="H302" s="151" t="s">
        <v>25</v>
      </c>
      <c r="I302" s="151" t="s">
        <v>57</v>
      </c>
      <c r="J302" s="151" t="s">
        <v>55</v>
      </c>
      <c r="K302" s="152">
        <v>5.3</v>
      </c>
      <c r="L302" s="153" t="s">
        <v>133</v>
      </c>
      <c r="M302" s="153"/>
      <c r="N302" s="153"/>
      <c r="O302" s="149" t="s">
        <v>28</v>
      </c>
      <c r="P302" s="154">
        <v>10</v>
      </c>
      <c r="Q302" s="155">
        <f t="shared" si="18"/>
        <v>53</v>
      </c>
      <c r="R302" s="154">
        <v>1</v>
      </c>
      <c r="S302" s="154">
        <f t="shared" si="19"/>
        <v>10.6</v>
      </c>
      <c r="T302" s="154">
        <v>3</v>
      </c>
    </row>
    <row r="303" spans="1:20" s="70" customFormat="1" ht="12.75" customHeight="1">
      <c r="A303" s="149">
        <v>296</v>
      </c>
      <c r="B303" s="149" t="s">
        <v>504</v>
      </c>
      <c r="C303" s="149" t="s">
        <v>445</v>
      </c>
      <c r="D303" s="150" t="s">
        <v>1005</v>
      </c>
      <c r="E303" s="149" t="s">
        <v>525</v>
      </c>
      <c r="F303" s="149" t="s">
        <v>60</v>
      </c>
      <c r="G303" s="151" t="s">
        <v>24</v>
      </c>
      <c r="H303" s="151" t="s">
        <v>25</v>
      </c>
      <c r="I303" s="151" t="s">
        <v>26</v>
      </c>
      <c r="J303" s="151" t="s">
        <v>263</v>
      </c>
      <c r="K303" s="152">
        <v>6.3</v>
      </c>
      <c r="L303" s="153">
        <v>29221</v>
      </c>
      <c r="M303" s="153"/>
      <c r="N303" s="153"/>
      <c r="O303" s="149" t="s">
        <v>48</v>
      </c>
      <c r="P303" s="154">
        <v>8.1999999999999993</v>
      </c>
      <c r="Q303" s="155">
        <f t="shared" si="18"/>
        <v>51.66</v>
      </c>
      <c r="R303" s="154">
        <v>1</v>
      </c>
      <c r="S303" s="154">
        <f t="shared" si="19"/>
        <v>12.6</v>
      </c>
      <c r="T303" s="154">
        <v>4</v>
      </c>
    </row>
    <row r="304" spans="1:20" s="70" customFormat="1" ht="12.75" customHeight="1">
      <c r="A304" s="149">
        <v>297</v>
      </c>
      <c r="B304" s="149" t="s">
        <v>504</v>
      </c>
      <c r="C304" s="149" t="s">
        <v>445</v>
      </c>
      <c r="D304" s="150" t="s">
        <v>1006</v>
      </c>
      <c r="E304" s="149" t="s">
        <v>526</v>
      </c>
      <c r="F304" s="149" t="s">
        <v>760</v>
      </c>
      <c r="G304" s="151" t="s">
        <v>24</v>
      </c>
      <c r="H304" s="151" t="s">
        <v>25</v>
      </c>
      <c r="I304" s="151" t="s">
        <v>26</v>
      </c>
      <c r="J304" s="151" t="s">
        <v>649</v>
      </c>
      <c r="K304" s="152">
        <v>17.5</v>
      </c>
      <c r="L304" s="153">
        <v>29587</v>
      </c>
      <c r="M304" s="153"/>
      <c r="N304" s="153"/>
      <c r="O304" s="149" t="s">
        <v>41</v>
      </c>
      <c r="P304" s="154">
        <v>8.5</v>
      </c>
      <c r="Q304" s="155">
        <f t="shared" si="18"/>
        <v>148.75</v>
      </c>
      <c r="R304" s="154">
        <v>1</v>
      </c>
      <c r="S304" s="154">
        <f t="shared" si="19"/>
        <v>35</v>
      </c>
      <c r="T304" s="154">
        <v>4</v>
      </c>
    </row>
    <row r="305" spans="1:20" ht="12.75" customHeight="1">
      <c r="A305" s="149">
        <v>298</v>
      </c>
      <c r="B305" s="149" t="s">
        <v>504</v>
      </c>
      <c r="C305" s="149" t="s">
        <v>445</v>
      </c>
      <c r="D305" s="150" t="s">
        <v>1007</v>
      </c>
      <c r="E305" s="149" t="s">
        <v>527</v>
      </c>
      <c r="F305" s="149" t="s">
        <v>160</v>
      </c>
      <c r="G305" s="151" t="s">
        <v>24</v>
      </c>
      <c r="H305" s="151" t="s">
        <v>25</v>
      </c>
      <c r="I305" s="151" t="s">
        <v>26</v>
      </c>
      <c r="J305" s="151" t="s">
        <v>649</v>
      </c>
      <c r="K305" s="152">
        <v>9.5</v>
      </c>
      <c r="L305" s="153">
        <v>34700</v>
      </c>
      <c r="M305" s="153"/>
      <c r="N305" s="153"/>
      <c r="O305" s="149" t="s">
        <v>48</v>
      </c>
      <c r="P305" s="154">
        <v>7.6</v>
      </c>
      <c r="Q305" s="155">
        <f t="shared" si="18"/>
        <v>72.2</v>
      </c>
      <c r="R305" s="154">
        <v>1</v>
      </c>
      <c r="S305" s="154">
        <f t="shared" si="19"/>
        <v>19</v>
      </c>
      <c r="T305" s="154">
        <v>4</v>
      </c>
    </row>
    <row r="306" spans="1:20" ht="12.75" customHeight="1">
      <c r="A306" s="149">
        <v>299</v>
      </c>
      <c r="B306" s="149" t="s">
        <v>504</v>
      </c>
      <c r="C306" s="149" t="s">
        <v>292</v>
      </c>
      <c r="D306" s="150" t="s">
        <v>1008</v>
      </c>
      <c r="E306" s="149" t="s">
        <v>528</v>
      </c>
      <c r="F306" s="149" t="s">
        <v>506</v>
      </c>
      <c r="G306" s="151" t="s">
        <v>88</v>
      </c>
      <c r="H306" s="151" t="s">
        <v>25</v>
      </c>
      <c r="I306" s="151" t="s">
        <v>26</v>
      </c>
      <c r="J306" s="151" t="s">
        <v>529</v>
      </c>
      <c r="K306" s="152">
        <v>53.9</v>
      </c>
      <c r="L306" s="153">
        <v>27395</v>
      </c>
      <c r="M306" s="153">
        <v>35065</v>
      </c>
      <c r="N306" s="153">
        <v>34700</v>
      </c>
      <c r="O306" s="149" t="s">
        <v>28</v>
      </c>
      <c r="P306" s="154">
        <v>9.5500000000000007</v>
      </c>
      <c r="Q306" s="155">
        <f t="shared" si="18"/>
        <v>514.745</v>
      </c>
      <c r="R306" s="154">
        <v>1</v>
      </c>
      <c r="S306" s="154">
        <f t="shared" si="19"/>
        <v>107.8</v>
      </c>
      <c r="T306" s="154">
        <v>3</v>
      </c>
    </row>
    <row r="307" spans="1:20" ht="12.75" customHeight="1">
      <c r="A307" s="149">
        <v>300</v>
      </c>
      <c r="B307" s="149" t="s">
        <v>504</v>
      </c>
      <c r="C307" s="149" t="s">
        <v>530</v>
      </c>
      <c r="D307" s="150" t="s">
        <v>1009</v>
      </c>
      <c r="E307" s="149" t="s">
        <v>531</v>
      </c>
      <c r="F307" s="149" t="s">
        <v>532</v>
      </c>
      <c r="G307" s="151" t="s">
        <v>63</v>
      </c>
      <c r="H307" s="151" t="s">
        <v>25</v>
      </c>
      <c r="I307" s="151" t="s">
        <v>45</v>
      </c>
      <c r="J307" s="151" t="s">
        <v>306</v>
      </c>
      <c r="K307" s="152">
        <v>30.15</v>
      </c>
      <c r="L307" s="153">
        <v>37257</v>
      </c>
      <c r="M307" s="153"/>
      <c r="N307" s="153"/>
      <c r="O307" s="149" t="s">
        <v>41</v>
      </c>
      <c r="P307" s="154">
        <v>8.4</v>
      </c>
      <c r="Q307" s="155">
        <f t="shared" si="18"/>
        <v>253.26</v>
      </c>
      <c r="R307" s="154">
        <v>1</v>
      </c>
      <c r="S307" s="154">
        <f t="shared" si="19"/>
        <v>60.3</v>
      </c>
      <c r="T307" s="154">
        <v>4</v>
      </c>
    </row>
    <row r="308" spans="1:20" ht="12.75" customHeight="1">
      <c r="A308" s="149">
        <v>301</v>
      </c>
      <c r="B308" s="149" t="s">
        <v>504</v>
      </c>
      <c r="C308" s="149" t="s">
        <v>533</v>
      </c>
      <c r="D308" s="150" t="s">
        <v>799</v>
      </c>
      <c r="E308" s="149" t="s">
        <v>534</v>
      </c>
      <c r="F308" s="149" t="s">
        <v>535</v>
      </c>
      <c r="G308" s="151" t="s">
        <v>24</v>
      </c>
      <c r="H308" s="151" t="s">
        <v>25</v>
      </c>
      <c r="I308" s="151" t="s">
        <v>45</v>
      </c>
      <c r="J308" s="151" t="s">
        <v>27</v>
      </c>
      <c r="K308" s="152">
        <v>42.2</v>
      </c>
      <c r="L308" s="153">
        <v>36892</v>
      </c>
      <c r="M308" s="153"/>
      <c r="N308" s="153"/>
      <c r="O308" s="149" t="s">
        <v>48</v>
      </c>
      <c r="P308" s="154"/>
      <c r="Q308" s="155"/>
      <c r="R308" s="154"/>
      <c r="S308" s="154"/>
      <c r="T308" s="154">
        <v>4</v>
      </c>
    </row>
    <row r="309" spans="1:20" ht="12.75" customHeight="1">
      <c r="A309" s="182">
        <v>302</v>
      </c>
      <c r="B309" s="182" t="s">
        <v>536</v>
      </c>
      <c r="C309" s="182" t="s">
        <v>323</v>
      </c>
      <c r="D309" s="183"/>
      <c r="E309" s="182" t="s">
        <v>537</v>
      </c>
      <c r="F309" s="182" t="s">
        <v>538</v>
      </c>
      <c r="G309" s="184" t="s">
        <v>88</v>
      </c>
      <c r="H309" s="184" t="s">
        <v>25</v>
      </c>
      <c r="I309" s="184" t="s">
        <v>45</v>
      </c>
      <c r="J309" s="184" t="s">
        <v>55</v>
      </c>
      <c r="K309" s="185">
        <v>42.2</v>
      </c>
      <c r="L309" s="186">
        <v>36892</v>
      </c>
      <c r="M309" s="186"/>
      <c r="N309" s="186"/>
      <c r="O309" s="182" t="s">
        <v>48</v>
      </c>
      <c r="P309" s="187">
        <v>10</v>
      </c>
      <c r="Q309" s="188">
        <f t="shared" ref="Q309:Q338" si="20">P309*K309</f>
        <v>422</v>
      </c>
      <c r="R309" s="187">
        <v>1.5</v>
      </c>
      <c r="S309" s="187">
        <f t="shared" ref="S309:S338" si="21">R309*K309*2</f>
        <v>126.60000000000001</v>
      </c>
      <c r="T309" s="187">
        <v>3</v>
      </c>
    </row>
    <row r="310" spans="1:20" ht="12.75" customHeight="1">
      <c r="A310" s="182">
        <v>303</v>
      </c>
      <c r="B310" s="182" t="s">
        <v>536</v>
      </c>
      <c r="C310" s="182" t="s">
        <v>323</v>
      </c>
      <c r="D310" s="183" t="s">
        <v>1010</v>
      </c>
      <c r="E310" s="182" t="s">
        <v>539</v>
      </c>
      <c r="F310" s="182" t="s">
        <v>540</v>
      </c>
      <c r="G310" s="184" t="s">
        <v>88</v>
      </c>
      <c r="H310" s="184" t="s">
        <v>25</v>
      </c>
      <c r="I310" s="184" t="s">
        <v>45</v>
      </c>
      <c r="J310" s="184" t="s">
        <v>55</v>
      </c>
      <c r="K310" s="185">
        <v>60.2</v>
      </c>
      <c r="L310" s="186">
        <v>37257</v>
      </c>
      <c r="M310" s="186"/>
      <c r="N310" s="186"/>
      <c r="O310" s="182" t="s">
        <v>48</v>
      </c>
      <c r="P310" s="187">
        <v>10</v>
      </c>
      <c r="Q310" s="188">
        <f t="shared" si="20"/>
        <v>602</v>
      </c>
      <c r="R310" s="187">
        <v>0.9</v>
      </c>
      <c r="S310" s="187">
        <f t="shared" si="21"/>
        <v>108.36000000000001</v>
      </c>
      <c r="T310" s="187">
        <v>3</v>
      </c>
    </row>
    <row r="311" spans="1:20" ht="12.75" customHeight="1">
      <c r="A311" s="182">
        <v>304</v>
      </c>
      <c r="B311" s="182" t="s">
        <v>536</v>
      </c>
      <c r="C311" s="182" t="s">
        <v>323</v>
      </c>
      <c r="D311" s="183"/>
      <c r="E311" s="182" t="s">
        <v>314</v>
      </c>
      <c r="F311" s="182" t="s">
        <v>43</v>
      </c>
      <c r="G311" s="184" t="s">
        <v>88</v>
      </c>
      <c r="H311" s="184" t="s">
        <v>25</v>
      </c>
      <c r="I311" s="184" t="s">
        <v>26</v>
      </c>
      <c r="J311" s="184" t="s">
        <v>55</v>
      </c>
      <c r="K311" s="185">
        <v>6</v>
      </c>
      <c r="L311" s="186">
        <v>34700</v>
      </c>
      <c r="M311" s="186"/>
      <c r="N311" s="186"/>
      <c r="O311" s="182" t="s">
        <v>28</v>
      </c>
      <c r="P311" s="187">
        <v>10</v>
      </c>
      <c r="Q311" s="188">
        <f t="shared" si="20"/>
        <v>60</v>
      </c>
      <c r="R311" s="187">
        <v>1</v>
      </c>
      <c r="S311" s="187">
        <f t="shared" si="21"/>
        <v>12</v>
      </c>
      <c r="T311" s="187">
        <v>3</v>
      </c>
    </row>
    <row r="312" spans="1:20" ht="12.75" customHeight="1">
      <c r="A312" s="182">
        <v>305</v>
      </c>
      <c r="B312" s="182" t="s">
        <v>536</v>
      </c>
      <c r="C312" s="182" t="s">
        <v>323</v>
      </c>
      <c r="D312" s="183"/>
      <c r="E312" s="182" t="s">
        <v>537</v>
      </c>
      <c r="F312" s="182" t="s">
        <v>541</v>
      </c>
      <c r="G312" s="184" t="s">
        <v>88</v>
      </c>
      <c r="H312" s="184" t="s">
        <v>25</v>
      </c>
      <c r="I312" s="184" t="s">
        <v>45</v>
      </c>
      <c r="J312" s="184" t="s">
        <v>55</v>
      </c>
      <c r="K312" s="185">
        <v>42.2</v>
      </c>
      <c r="L312" s="186">
        <v>36892</v>
      </c>
      <c r="M312" s="186"/>
      <c r="N312" s="186"/>
      <c r="O312" s="182" t="s">
        <v>48</v>
      </c>
      <c r="P312" s="187">
        <v>10</v>
      </c>
      <c r="Q312" s="188">
        <f t="shared" si="20"/>
        <v>422</v>
      </c>
      <c r="R312" s="187">
        <v>1.5</v>
      </c>
      <c r="S312" s="187">
        <f t="shared" si="21"/>
        <v>126.60000000000001</v>
      </c>
      <c r="T312" s="187">
        <v>3</v>
      </c>
    </row>
    <row r="313" spans="1:20" ht="12.75" customHeight="1">
      <c r="A313" s="182">
        <v>306</v>
      </c>
      <c r="B313" s="182" t="s">
        <v>536</v>
      </c>
      <c r="C313" s="182" t="s">
        <v>323</v>
      </c>
      <c r="D313" s="183"/>
      <c r="E313" s="182" t="s">
        <v>543</v>
      </c>
      <c r="F313" s="182" t="s">
        <v>544</v>
      </c>
      <c r="G313" s="184" t="s">
        <v>88</v>
      </c>
      <c r="H313" s="184" t="s">
        <v>25</v>
      </c>
      <c r="I313" s="184" t="s">
        <v>45</v>
      </c>
      <c r="J313" s="184" t="s">
        <v>55</v>
      </c>
      <c r="K313" s="185">
        <v>42.2</v>
      </c>
      <c r="L313" s="186">
        <v>35796</v>
      </c>
      <c r="M313" s="186"/>
      <c r="N313" s="186"/>
      <c r="O313" s="182" t="s">
        <v>48</v>
      </c>
      <c r="P313" s="187">
        <v>10</v>
      </c>
      <c r="Q313" s="188">
        <f>P313*K313</f>
        <v>422</v>
      </c>
      <c r="R313" s="187">
        <v>1.5</v>
      </c>
      <c r="S313" s="187">
        <f>R313*K313*2</f>
        <v>126.60000000000001</v>
      </c>
      <c r="T313" s="187">
        <v>3</v>
      </c>
    </row>
    <row r="314" spans="1:20" ht="12.75" customHeight="1">
      <c r="A314" s="182">
        <v>307</v>
      </c>
      <c r="B314" s="182" t="s">
        <v>536</v>
      </c>
      <c r="C314" s="182" t="s">
        <v>671</v>
      </c>
      <c r="D314" s="183" t="s">
        <v>794</v>
      </c>
      <c r="E314" s="182" t="s">
        <v>542</v>
      </c>
      <c r="F314" s="182" t="s">
        <v>329</v>
      </c>
      <c r="G314" s="184" t="s">
        <v>24</v>
      </c>
      <c r="H314" s="184" t="s">
        <v>25</v>
      </c>
      <c r="I314" s="184" t="s">
        <v>45</v>
      </c>
      <c r="J314" s="184" t="s">
        <v>27</v>
      </c>
      <c r="K314" s="185">
        <v>95.89</v>
      </c>
      <c r="L314" s="186">
        <v>36161</v>
      </c>
      <c r="M314" s="186"/>
      <c r="N314" s="186"/>
      <c r="O314" s="182" t="s">
        <v>48</v>
      </c>
      <c r="P314" s="187">
        <v>8</v>
      </c>
      <c r="Q314" s="188">
        <f t="shared" si="20"/>
        <v>767.12</v>
      </c>
      <c r="R314" s="187">
        <v>0.75</v>
      </c>
      <c r="S314" s="187">
        <f t="shared" si="21"/>
        <v>143.83500000000001</v>
      </c>
      <c r="T314" s="187">
        <v>4</v>
      </c>
    </row>
    <row r="315" spans="1:20" s="70" customFormat="1" ht="12.75" customHeight="1">
      <c r="A315" s="182">
        <v>308</v>
      </c>
      <c r="B315" s="182" t="s">
        <v>536</v>
      </c>
      <c r="C315" s="182" t="s">
        <v>720</v>
      </c>
      <c r="D315" s="183" t="s">
        <v>1011</v>
      </c>
      <c r="E315" s="182" t="s">
        <v>545</v>
      </c>
      <c r="F315" s="182" t="s">
        <v>329</v>
      </c>
      <c r="G315" s="184" t="s">
        <v>24</v>
      </c>
      <c r="H315" s="184" t="s">
        <v>25</v>
      </c>
      <c r="I315" s="184" t="s">
        <v>45</v>
      </c>
      <c r="J315" s="184" t="s">
        <v>27</v>
      </c>
      <c r="K315" s="185">
        <v>74</v>
      </c>
      <c r="L315" s="186">
        <v>33239</v>
      </c>
      <c r="M315" s="189" t="s">
        <v>254</v>
      </c>
      <c r="N315" s="186"/>
      <c r="O315" s="182" t="s">
        <v>48</v>
      </c>
      <c r="P315" s="187">
        <v>8</v>
      </c>
      <c r="Q315" s="188">
        <f t="shared" si="20"/>
        <v>592</v>
      </c>
      <c r="R315" s="187">
        <v>1.5</v>
      </c>
      <c r="S315" s="187">
        <f t="shared" si="21"/>
        <v>222</v>
      </c>
      <c r="T315" s="187">
        <v>4</v>
      </c>
    </row>
    <row r="316" spans="1:20" s="70" customFormat="1" ht="12.75" customHeight="1">
      <c r="A316" s="182">
        <v>309</v>
      </c>
      <c r="B316" s="182" t="s">
        <v>536</v>
      </c>
      <c r="C316" s="182" t="s">
        <v>546</v>
      </c>
      <c r="D316" s="183" t="s">
        <v>1012</v>
      </c>
      <c r="E316" s="182" t="s">
        <v>43</v>
      </c>
      <c r="F316" s="182" t="s">
        <v>540</v>
      </c>
      <c r="G316" s="184" t="s">
        <v>24</v>
      </c>
      <c r="H316" s="184" t="s">
        <v>25</v>
      </c>
      <c r="I316" s="184" t="s">
        <v>26</v>
      </c>
      <c r="J316" s="184" t="s">
        <v>55</v>
      </c>
      <c r="K316" s="185">
        <v>43.98</v>
      </c>
      <c r="L316" s="186">
        <v>32874</v>
      </c>
      <c r="M316" s="186"/>
      <c r="N316" s="186"/>
      <c r="O316" s="182" t="s">
        <v>28</v>
      </c>
      <c r="P316" s="187">
        <v>10</v>
      </c>
      <c r="Q316" s="188">
        <f t="shared" si="20"/>
        <v>439.79999999999995</v>
      </c>
      <c r="R316" s="187">
        <v>1</v>
      </c>
      <c r="S316" s="187">
        <f t="shared" si="21"/>
        <v>87.96</v>
      </c>
      <c r="T316" s="187">
        <v>3</v>
      </c>
    </row>
    <row r="317" spans="1:20" s="70" customFormat="1" ht="27" customHeight="1">
      <c r="A317" s="130">
        <v>310</v>
      </c>
      <c r="B317" s="130" t="s">
        <v>547</v>
      </c>
      <c r="C317" s="130" t="s">
        <v>721</v>
      </c>
      <c r="D317" s="131" t="s">
        <v>1013</v>
      </c>
      <c r="E317" s="130" t="s">
        <v>43</v>
      </c>
      <c r="F317" s="130" t="s">
        <v>548</v>
      </c>
      <c r="G317" s="132" t="s">
        <v>24</v>
      </c>
      <c r="H317" s="132" t="s">
        <v>25</v>
      </c>
      <c r="I317" s="132" t="s">
        <v>26</v>
      </c>
      <c r="J317" s="132" t="s">
        <v>55</v>
      </c>
      <c r="K317" s="133">
        <v>17.100000000000001</v>
      </c>
      <c r="L317" s="134">
        <v>34700</v>
      </c>
      <c r="M317" s="134"/>
      <c r="N317" s="134"/>
      <c r="O317" s="130" t="s">
        <v>28</v>
      </c>
      <c r="P317" s="135">
        <v>10</v>
      </c>
      <c r="Q317" s="136">
        <f t="shared" si="20"/>
        <v>171</v>
      </c>
      <c r="R317" s="135">
        <v>1</v>
      </c>
      <c r="S317" s="135">
        <f t="shared" si="21"/>
        <v>34.200000000000003</v>
      </c>
      <c r="T317" s="135">
        <v>3</v>
      </c>
    </row>
    <row r="318" spans="1:20" ht="12.75" customHeight="1">
      <c r="A318" s="130">
        <v>311</v>
      </c>
      <c r="B318" s="130" t="s">
        <v>547</v>
      </c>
      <c r="C318" s="130" t="s">
        <v>549</v>
      </c>
      <c r="D318" s="131" t="s">
        <v>1014</v>
      </c>
      <c r="E318" s="130" t="s">
        <v>43</v>
      </c>
      <c r="F318" s="130" t="s">
        <v>550</v>
      </c>
      <c r="G318" s="132" t="s">
        <v>24</v>
      </c>
      <c r="H318" s="132" t="s">
        <v>25</v>
      </c>
      <c r="I318" s="132" t="s">
        <v>26</v>
      </c>
      <c r="J318" s="132" t="s">
        <v>55</v>
      </c>
      <c r="K318" s="133">
        <v>20</v>
      </c>
      <c r="L318" s="134">
        <v>31413</v>
      </c>
      <c r="M318" s="134"/>
      <c r="N318" s="134"/>
      <c r="O318" s="130" t="s">
        <v>41</v>
      </c>
      <c r="P318" s="135">
        <v>6</v>
      </c>
      <c r="Q318" s="136">
        <f t="shared" si="20"/>
        <v>120</v>
      </c>
      <c r="R318" s="135">
        <v>1</v>
      </c>
      <c r="S318" s="135">
        <f t="shared" si="21"/>
        <v>40</v>
      </c>
      <c r="T318" s="135">
        <v>3</v>
      </c>
    </row>
    <row r="319" spans="1:20" s="70" customFormat="1" ht="24.75" customHeight="1">
      <c r="A319" s="130">
        <v>312</v>
      </c>
      <c r="B319" s="130" t="s">
        <v>547</v>
      </c>
      <c r="C319" s="130" t="s">
        <v>551</v>
      </c>
      <c r="D319" s="131" t="s">
        <v>822</v>
      </c>
      <c r="E319" s="130" t="s">
        <v>552</v>
      </c>
      <c r="F319" s="130" t="s">
        <v>329</v>
      </c>
      <c r="G319" s="132" t="s">
        <v>24</v>
      </c>
      <c r="H319" s="132" t="s">
        <v>25</v>
      </c>
      <c r="I319" s="132" t="s">
        <v>26</v>
      </c>
      <c r="J319" s="132" t="s">
        <v>27</v>
      </c>
      <c r="K319" s="133">
        <v>132</v>
      </c>
      <c r="L319" s="134">
        <v>34700</v>
      </c>
      <c r="M319" s="134"/>
      <c r="N319" s="134"/>
      <c r="O319" s="130" t="s">
        <v>41</v>
      </c>
      <c r="P319" s="135">
        <v>8</v>
      </c>
      <c r="Q319" s="136">
        <f t="shared" si="20"/>
        <v>1056</v>
      </c>
      <c r="R319" s="135">
        <v>1</v>
      </c>
      <c r="S319" s="135">
        <f t="shared" si="21"/>
        <v>264</v>
      </c>
      <c r="T319" s="135">
        <v>4</v>
      </c>
    </row>
    <row r="320" spans="1:20" ht="27" customHeight="1">
      <c r="A320" s="130">
        <v>313</v>
      </c>
      <c r="B320" s="130" t="s">
        <v>547</v>
      </c>
      <c r="C320" s="130" t="s">
        <v>721</v>
      </c>
      <c r="D320" s="131" t="s">
        <v>1015</v>
      </c>
      <c r="E320" s="130" t="s">
        <v>553</v>
      </c>
      <c r="F320" s="130" t="s">
        <v>155</v>
      </c>
      <c r="G320" s="132" t="s">
        <v>24</v>
      </c>
      <c r="H320" s="132" t="s">
        <v>25</v>
      </c>
      <c r="I320" s="132" t="s">
        <v>26</v>
      </c>
      <c r="J320" s="132" t="s">
        <v>55</v>
      </c>
      <c r="K320" s="133">
        <v>85.35</v>
      </c>
      <c r="L320" s="134">
        <v>35431</v>
      </c>
      <c r="M320" s="134"/>
      <c r="N320" s="134"/>
      <c r="O320" s="130" t="s">
        <v>48</v>
      </c>
      <c r="P320" s="135">
        <v>10</v>
      </c>
      <c r="Q320" s="136">
        <f t="shared" si="20"/>
        <v>853.5</v>
      </c>
      <c r="R320" s="135">
        <v>1</v>
      </c>
      <c r="S320" s="135">
        <f t="shared" si="21"/>
        <v>170.7</v>
      </c>
      <c r="T320" s="135">
        <v>3</v>
      </c>
    </row>
    <row r="321" spans="1:20" s="70" customFormat="1" ht="12.75" customHeight="1">
      <c r="A321" s="130">
        <v>314</v>
      </c>
      <c r="B321" s="130" t="s">
        <v>547</v>
      </c>
      <c r="C321" s="130" t="s">
        <v>722</v>
      </c>
      <c r="D321" s="131" t="s">
        <v>1016</v>
      </c>
      <c r="E321" s="130" t="s">
        <v>554</v>
      </c>
      <c r="F321" s="130" t="s">
        <v>291</v>
      </c>
      <c r="G321" s="132" t="s">
        <v>63</v>
      </c>
      <c r="H321" s="132" t="s">
        <v>25</v>
      </c>
      <c r="I321" s="132" t="s">
        <v>26</v>
      </c>
      <c r="J321" s="132" t="s">
        <v>27</v>
      </c>
      <c r="K321" s="133">
        <v>15</v>
      </c>
      <c r="L321" s="134">
        <v>31048</v>
      </c>
      <c r="M321" s="134"/>
      <c r="N321" s="134"/>
      <c r="O321" s="130" t="s">
        <v>28</v>
      </c>
      <c r="P321" s="135">
        <v>8</v>
      </c>
      <c r="Q321" s="136">
        <f t="shared" si="20"/>
        <v>120</v>
      </c>
      <c r="R321" s="135">
        <v>1</v>
      </c>
      <c r="S321" s="135">
        <f t="shared" si="21"/>
        <v>30</v>
      </c>
      <c r="T321" s="135">
        <v>5</v>
      </c>
    </row>
    <row r="322" spans="1:20" s="70" customFormat="1" ht="12.75" customHeight="1">
      <c r="A322" s="190">
        <v>315</v>
      </c>
      <c r="B322" s="190" t="s">
        <v>555</v>
      </c>
      <c r="C322" s="190" t="s">
        <v>301</v>
      </c>
      <c r="D322" s="191" t="s">
        <v>1017</v>
      </c>
      <c r="E322" s="190" t="s">
        <v>534</v>
      </c>
      <c r="F322" s="190" t="s">
        <v>556</v>
      </c>
      <c r="G322" s="192" t="s">
        <v>24</v>
      </c>
      <c r="H322" s="192" t="s">
        <v>25</v>
      </c>
      <c r="I322" s="192" t="s">
        <v>26</v>
      </c>
      <c r="J322" s="192" t="s">
        <v>421</v>
      </c>
      <c r="K322" s="193">
        <v>12.3</v>
      </c>
      <c r="L322" s="194">
        <v>35431</v>
      </c>
      <c r="M322" s="194"/>
      <c r="N322" s="194"/>
      <c r="O322" s="190" t="s">
        <v>28</v>
      </c>
      <c r="P322" s="195">
        <v>10.92</v>
      </c>
      <c r="Q322" s="196">
        <f t="shared" si="20"/>
        <v>134.316</v>
      </c>
      <c r="R322" s="195">
        <v>1</v>
      </c>
      <c r="S322" s="195">
        <f t="shared" si="21"/>
        <v>24.6</v>
      </c>
      <c r="T322" s="195">
        <v>3</v>
      </c>
    </row>
    <row r="323" spans="1:20" s="70" customFormat="1" ht="12.75" customHeight="1">
      <c r="A323" s="190">
        <v>316</v>
      </c>
      <c r="B323" s="190" t="s">
        <v>555</v>
      </c>
      <c r="C323" s="190" t="s">
        <v>301</v>
      </c>
      <c r="D323" s="191" t="s">
        <v>1018</v>
      </c>
      <c r="E323" s="190" t="s">
        <v>43</v>
      </c>
      <c r="F323" s="190" t="s">
        <v>557</v>
      </c>
      <c r="G323" s="192" t="s">
        <v>24</v>
      </c>
      <c r="H323" s="192" t="s">
        <v>25</v>
      </c>
      <c r="I323" s="192" t="s">
        <v>26</v>
      </c>
      <c r="J323" s="192" t="s">
        <v>421</v>
      </c>
      <c r="K323" s="193">
        <v>48.4</v>
      </c>
      <c r="L323" s="194">
        <v>30317</v>
      </c>
      <c r="M323" s="194"/>
      <c r="N323" s="194"/>
      <c r="O323" s="190" t="s">
        <v>41</v>
      </c>
      <c r="P323" s="195">
        <v>10.8</v>
      </c>
      <c r="Q323" s="196">
        <f t="shared" si="20"/>
        <v>522.72</v>
      </c>
      <c r="R323" s="195">
        <v>1</v>
      </c>
      <c r="S323" s="195">
        <f t="shared" si="21"/>
        <v>96.8</v>
      </c>
      <c r="T323" s="195">
        <v>3</v>
      </c>
    </row>
    <row r="324" spans="1:20" s="70" customFormat="1" ht="12.75" customHeight="1">
      <c r="A324" s="190">
        <v>317</v>
      </c>
      <c r="B324" s="190" t="s">
        <v>555</v>
      </c>
      <c r="C324" s="190" t="s">
        <v>301</v>
      </c>
      <c r="D324" s="191" t="s">
        <v>1019</v>
      </c>
      <c r="E324" s="190" t="s">
        <v>43</v>
      </c>
      <c r="F324" s="190" t="s">
        <v>558</v>
      </c>
      <c r="G324" s="192" t="s">
        <v>24</v>
      </c>
      <c r="H324" s="192" t="s">
        <v>25</v>
      </c>
      <c r="I324" s="192" t="s">
        <v>26</v>
      </c>
      <c r="J324" s="192" t="s">
        <v>421</v>
      </c>
      <c r="K324" s="193">
        <v>18.100000000000001</v>
      </c>
      <c r="L324" s="194">
        <v>36161</v>
      </c>
      <c r="M324" s="194"/>
      <c r="N324" s="194"/>
      <c r="O324" s="190" t="s">
        <v>48</v>
      </c>
      <c r="P324" s="195">
        <v>10.5</v>
      </c>
      <c r="Q324" s="196">
        <f t="shared" si="20"/>
        <v>190.05</v>
      </c>
      <c r="R324" s="195">
        <v>0.8</v>
      </c>
      <c r="S324" s="195">
        <f t="shared" si="21"/>
        <v>28.960000000000004</v>
      </c>
      <c r="T324" s="195">
        <v>3</v>
      </c>
    </row>
    <row r="325" spans="1:20" s="70" customFormat="1" ht="12.75" customHeight="1">
      <c r="A325" s="190">
        <v>318</v>
      </c>
      <c r="B325" s="190" t="s">
        <v>555</v>
      </c>
      <c r="C325" s="190" t="s">
        <v>546</v>
      </c>
      <c r="D325" s="191" t="s">
        <v>1020</v>
      </c>
      <c r="E325" s="190" t="s">
        <v>559</v>
      </c>
      <c r="F325" s="190" t="s">
        <v>188</v>
      </c>
      <c r="G325" s="192" t="s">
        <v>24</v>
      </c>
      <c r="H325" s="192" t="s">
        <v>25</v>
      </c>
      <c r="I325" s="192" t="s">
        <v>26</v>
      </c>
      <c r="J325" s="192" t="s">
        <v>55</v>
      </c>
      <c r="K325" s="193">
        <v>60.5</v>
      </c>
      <c r="L325" s="194">
        <v>32874</v>
      </c>
      <c r="M325" s="194"/>
      <c r="N325" s="194"/>
      <c r="O325" s="190" t="s">
        <v>28</v>
      </c>
      <c r="P325" s="195">
        <v>10.3</v>
      </c>
      <c r="Q325" s="196">
        <f t="shared" si="20"/>
        <v>623.15000000000009</v>
      </c>
      <c r="R325" s="195">
        <v>1.5</v>
      </c>
      <c r="S325" s="195">
        <f t="shared" si="21"/>
        <v>181.5</v>
      </c>
      <c r="T325" s="195">
        <v>3</v>
      </c>
    </row>
    <row r="326" spans="1:20" s="70" customFormat="1" ht="12.75" customHeight="1">
      <c r="A326" s="190">
        <v>319</v>
      </c>
      <c r="B326" s="190" t="s">
        <v>555</v>
      </c>
      <c r="C326" s="190" t="s">
        <v>546</v>
      </c>
      <c r="D326" s="191" t="s">
        <v>1021</v>
      </c>
      <c r="E326" s="190" t="s">
        <v>560</v>
      </c>
      <c r="F326" s="190" t="s">
        <v>756</v>
      </c>
      <c r="G326" s="192" t="s">
        <v>24</v>
      </c>
      <c r="H326" s="192" t="s">
        <v>25</v>
      </c>
      <c r="I326" s="192" t="s">
        <v>26</v>
      </c>
      <c r="J326" s="192" t="s">
        <v>55</v>
      </c>
      <c r="K326" s="193">
        <v>30.5</v>
      </c>
      <c r="L326" s="194">
        <v>33604</v>
      </c>
      <c r="M326" s="194"/>
      <c r="N326" s="194"/>
      <c r="O326" s="190" t="s">
        <v>48</v>
      </c>
      <c r="P326" s="195">
        <v>11.1</v>
      </c>
      <c r="Q326" s="196">
        <f t="shared" si="20"/>
        <v>338.55</v>
      </c>
      <c r="R326" s="195">
        <v>1.5</v>
      </c>
      <c r="S326" s="195">
        <f t="shared" si="21"/>
        <v>91.5</v>
      </c>
      <c r="T326" s="195">
        <v>3</v>
      </c>
    </row>
    <row r="327" spans="1:20" ht="12.75" customHeight="1">
      <c r="A327" s="190">
        <v>320</v>
      </c>
      <c r="B327" s="190" t="s">
        <v>555</v>
      </c>
      <c r="C327" s="190" t="s">
        <v>546</v>
      </c>
      <c r="D327" s="191" t="s">
        <v>1022</v>
      </c>
      <c r="E327" s="190" t="s">
        <v>561</v>
      </c>
      <c r="F327" s="190" t="s">
        <v>757</v>
      </c>
      <c r="G327" s="192" t="s">
        <v>24</v>
      </c>
      <c r="H327" s="192" t="s">
        <v>25</v>
      </c>
      <c r="I327" s="192" t="s">
        <v>127</v>
      </c>
      <c r="J327" s="192" t="s">
        <v>34</v>
      </c>
      <c r="K327" s="193">
        <v>12.1</v>
      </c>
      <c r="L327" s="194">
        <v>25569</v>
      </c>
      <c r="M327" s="194"/>
      <c r="N327" s="194"/>
      <c r="O327" s="190" t="s">
        <v>41</v>
      </c>
      <c r="P327" s="195">
        <v>9.1</v>
      </c>
      <c r="Q327" s="196">
        <f t="shared" si="20"/>
        <v>110.11</v>
      </c>
      <c r="R327" s="195">
        <v>1.5</v>
      </c>
      <c r="S327" s="195">
        <f t="shared" si="21"/>
        <v>36.299999999999997</v>
      </c>
      <c r="T327" s="195">
        <v>3</v>
      </c>
    </row>
    <row r="328" spans="1:20" ht="12.75" customHeight="1">
      <c r="A328" s="190">
        <v>321</v>
      </c>
      <c r="B328" s="190" t="s">
        <v>555</v>
      </c>
      <c r="C328" s="190" t="s">
        <v>563</v>
      </c>
      <c r="D328" s="191" t="s">
        <v>1023</v>
      </c>
      <c r="E328" s="190" t="s">
        <v>43</v>
      </c>
      <c r="F328" s="190" t="s">
        <v>291</v>
      </c>
      <c r="G328" s="192" t="s">
        <v>24</v>
      </c>
      <c r="H328" s="192" t="s">
        <v>25</v>
      </c>
      <c r="I328" s="192" t="s">
        <v>45</v>
      </c>
      <c r="J328" s="192" t="s">
        <v>564</v>
      </c>
      <c r="K328" s="193">
        <v>30.15</v>
      </c>
      <c r="L328" s="194">
        <v>37257</v>
      </c>
      <c r="M328" s="194"/>
      <c r="N328" s="194"/>
      <c r="O328" s="190" t="s">
        <v>48</v>
      </c>
      <c r="P328" s="195">
        <v>8.86</v>
      </c>
      <c r="Q328" s="196">
        <f t="shared" si="20"/>
        <v>267.12899999999996</v>
      </c>
      <c r="R328" s="195">
        <v>1.5</v>
      </c>
      <c r="S328" s="195">
        <f t="shared" si="21"/>
        <v>90.449999999999989</v>
      </c>
      <c r="T328" s="195">
        <v>4</v>
      </c>
    </row>
    <row r="329" spans="1:20" ht="12.75" customHeight="1">
      <c r="A329" s="190">
        <v>322</v>
      </c>
      <c r="B329" s="190" t="s">
        <v>555</v>
      </c>
      <c r="C329" s="190" t="s">
        <v>475</v>
      </c>
      <c r="D329" s="191" t="s">
        <v>1024</v>
      </c>
      <c r="E329" s="190" t="s">
        <v>565</v>
      </c>
      <c r="F329" s="190" t="s">
        <v>557</v>
      </c>
      <c r="G329" s="192" t="s">
        <v>24</v>
      </c>
      <c r="H329" s="192" t="s">
        <v>25</v>
      </c>
      <c r="I329" s="192" t="s">
        <v>72</v>
      </c>
      <c r="J329" s="192" t="s">
        <v>263</v>
      </c>
      <c r="K329" s="193">
        <v>48.4</v>
      </c>
      <c r="L329" s="194">
        <v>33239</v>
      </c>
      <c r="M329" s="194"/>
      <c r="N329" s="194"/>
      <c r="O329" s="190" t="s">
        <v>28</v>
      </c>
      <c r="P329" s="195">
        <v>8.1999999999999993</v>
      </c>
      <c r="Q329" s="196">
        <f t="shared" si="20"/>
        <v>396.87999999999994</v>
      </c>
      <c r="R329" s="195">
        <v>1</v>
      </c>
      <c r="S329" s="195">
        <f t="shared" si="21"/>
        <v>96.8</v>
      </c>
      <c r="T329" s="195">
        <v>4</v>
      </c>
    </row>
    <row r="330" spans="1:20" ht="12.75" customHeight="1">
      <c r="A330" s="190">
        <v>323</v>
      </c>
      <c r="B330" s="190" t="s">
        <v>555</v>
      </c>
      <c r="C330" s="190" t="s">
        <v>475</v>
      </c>
      <c r="D330" s="191" t="s">
        <v>1025</v>
      </c>
      <c r="E330" s="190" t="s">
        <v>566</v>
      </c>
      <c r="F330" s="190" t="s">
        <v>567</v>
      </c>
      <c r="G330" s="192" t="s">
        <v>24</v>
      </c>
      <c r="H330" s="192" t="s">
        <v>25</v>
      </c>
      <c r="I330" s="192" t="s">
        <v>72</v>
      </c>
      <c r="J330" s="192" t="s">
        <v>306</v>
      </c>
      <c r="K330" s="193">
        <v>12.2</v>
      </c>
      <c r="L330" s="194">
        <v>33239</v>
      </c>
      <c r="M330" s="194"/>
      <c r="N330" s="194"/>
      <c r="O330" s="190" t="s">
        <v>41</v>
      </c>
      <c r="P330" s="195">
        <v>8.4</v>
      </c>
      <c r="Q330" s="196">
        <f t="shared" si="20"/>
        <v>102.48</v>
      </c>
      <c r="R330" s="195">
        <v>1</v>
      </c>
      <c r="S330" s="195">
        <f t="shared" si="21"/>
        <v>24.4</v>
      </c>
      <c r="T330" s="195">
        <v>4</v>
      </c>
    </row>
    <row r="331" spans="1:20" ht="12.75" customHeight="1">
      <c r="A331" s="190">
        <v>324</v>
      </c>
      <c r="B331" s="190" t="s">
        <v>555</v>
      </c>
      <c r="C331" s="190" t="s">
        <v>568</v>
      </c>
      <c r="D331" s="191" t="s">
        <v>1026</v>
      </c>
      <c r="E331" s="190" t="s">
        <v>569</v>
      </c>
      <c r="F331" s="190" t="s">
        <v>557</v>
      </c>
      <c r="G331" s="192" t="s">
        <v>24</v>
      </c>
      <c r="H331" s="192" t="s">
        <v>121</v>
      </c>
      <c r="I331" s="192" t="s">
        <v>72</v>
      </c>
      <c r="J331" s="192" t="s">
        <v>570</v>
      </c>
      <c r="K331" s="193">
        <v>35.299999999999997</v>
      </c>
      <c r="L331" s="194">
        <v>32143</v>
      </c>
      <c r="M331" s="194">
        <v>34700</v>
      </c>
      <c r="N331" s="194"/>
      <c r="O331" s="190" t="s">
        <v>28</v>
      </c>
      <c r="P331" s="195">
        <v>6.3</v>
      </c>
      <c r="Q331" s="196">
        <f t="shared" si="20"/>
        <v>222.39</v>
      </c>
      <c r="R331" s="195">
        <v>1</v>
      </c>
      <c r="S331" s="195">
        <f t="shared" si="21"/>
        <v>70.599999999999994</v>
      </c>
      <c r="T331" s="195">
        <v>4</v>
      </c>
    </row>
    <row r="332" spans="1:20" ht="12.75" customHeight="1">
      <c r="A332" s="190">
        <v>325</v>
      </c>
      <c r="B332" s="190" t="s">
        <v>555</v>
      </c>
      <c r="C332" s="190" t="s">
        <v>571</v>
      </c>
      <c r="D332" s="191" t="s">
        <v>1027</v>
      </c>
      <c r="E332" s="190" t="s">
        <v>572</v>
      </c>
      <c r="F332" s="190" t="s">
        <v>573</v>
      </c>
      <c r="G332" s="192" t="s">
        <v>24</v>
      </c>
      <c r="H332" s="192" t="s">
        <v>25</v>
      </c>
      <c r="I332" s="192" t="s">
        <v>45</v>
      </c>
      <c r="J332" s="192" t="s">
        <v>178</v>
      </c>
      <c r="K332" s="193">
        <v>24.1</v>
      </c>
      <c r="L332" s="194">
        <v>36526</v>
      </c>
      <c r="M332" s="194"/>
      <c r="N332" s="194"/>
      <c r="O332" s="190" t="s">
        <v>48</v>
      </c>
      <c r="P332" s="195">
        <v>8.4600000000000009</v>
      </c>
      <c r="Q332" s="196">
        <f t="shared" si="20"/>
        <v>203.88600000000002</v>
      </c>
      <c r="R332" s="195">
        <v>1.5</v>
      </c>
      <c r="S332" s="195">
        <f t="shared" si="21"/>
        <v>72.300000000000011</v>
      </c>
      <c r="T332" s="195">
        <v>4</v>
      </c>
    </row>
    <row r="333" spans="1:20" ht="12.75" customHeight="1">
      <c r="A333" s="190">
        <v>326</v>
      </c>
      <c r="B333" s="190" t="s">
        <v>555</v>
      </c>
      <c r="C333" s="190" t="s">
        <v>723</v>
      </c>
      <c r="D333" s="191" t="s">
        <v>1028</v>
      </c>
      <c r="E333" s="190" t="s">
        <v>43</v>
      </c>
      <c r="F333" s="190" t="s">
        <v>574</v>
      </c>
      <c r="G333" s="192" t="s">
        <v>24</v>
      </c>
      <c r="H333" s="192" t="s">
        <v>25</v>
      </c>
      <c r="I333" s="192" t="s">
        <v>26</v>
      </c>
      <c r="J333" s="192" t="s">
        <v>27</v>
      </c>
      <c r="K333" s="193">
        <v>20.3</v>
      </c>
      <c r="L333" s="194">
        <v>33970</v>
      </c>
      <c r="M333" s="194"/>
      <c r="N333" s="194"/>
      <c r="O333" s="190" t="s">
        <v>28</v>
      </c>
      <c r="P333" s="195">
        <v>8</v>
      </c>
      <c r="Q333" s="196">
        <f t="shared" si="20"/>
        <v>162.4</v>
      </c>
      <c r="R333" s="195">
        <v>1</v>
      </c>
      <c r="S333" s="195">
        <f t="shared" si="21"/>
        <v>40.6</v>
      </c>
      <c r="T333" s="195">
        <v>4</v>
      </c>
    </row>
    <row r="334" spans="1:20" ht="12.75" customHeight="1">
      <c r="A334" s="190">
        <v>327</v>
      </c>
      <c r="B334" s="190" t="s">
        <v>555</v>
      </c>
      <c r="C334" s="190" t="s">
        <v>723</v>
      </c>
      <c r="D334" s="191" t="s">
        <v>1029</v>
      </c>
      <c r="E334" s="190" t="s">
        <v>43</v>
      </c>
      <c r="F334" s="190" t="s">
        <v>575</v>
      </c>
      <c r="G334" s="192" t="s">
        <v>24</v>
      </c>
      <c r="H334" s="192" t="s">
        <v>25</v>
      </c>
      <c r="I334" s="192" t="s">
        <v>72</v>
      </c>
      <c r="J334" s="192" t="s">
        <v>27</v>
      </c>
      <c r="K334" s="193">
        <v>9.1</v>
      </c>
      <c r="L334" s="194">
        <v>33604</v>
      </c>
      <c r="M334" s="194"/>
      <c r="N334" s="194"/>
      <c r="O334" s="190" t="s">
        <v>28</v>
      </c>
      <c r="P334" s="195">
        <v>8</v>
      </c>
      <c r="Q334" s="196">
        <f t="shared" si="20"/>
        <v>72.8</v>
      </c>
      <c r="R334" s="195">
        <v>1</v>
      </c>
      <c r="S334" s="195">
        <f t="shared" si="21"/>
        <v>18.2</v>
      </c>
      <c r="T334" s="195">
        <v>5</v>
      </c>
    </row>
    <row r="335" spans="1:20" ht="12.75" customHeight="1">
      <c r="A335" s="190">
        <v>328</v>
      </c>
      <c r="B335" s="190" t="s">
        <v>555</v>
      </c>
      <c r="C335" s="190" t="s">
        <v>576</v>
      </c>
      <c r="D335" s="191" t="s">
        <v>1030</v>
      </c>
      <c r="E335" s="190" t="s">
        <v>43</v>
      </c>
      <c r="F335" s="190" t="s">
        <v>558</v>
      </c>
      <c r="G335" s="192" t="s">
        <v>24</v>
      </c>
      <c r="H335" s="192" t="s">
        <v>25</v>
      </c>
      <c r="I335" s="192" t="s">
        <v>72</v>
      </c>
      <c r="J335" s="192" t="s">
        <v>34</v>
      </c>
      <c r="K335" s="193">
        <v>27</v>
      </c>
      <c r="L335" s="194">
        <v>33970</v>
      </c>
      <c r="M335" s="194"/>
      <c r="N335" s="194"/>
      <c r="O335" s="190" t="s">
        <v>41</v>
      </c>
      <c r="P335" s="195">
        <v>7</v>
      </c>
      <c r="Q335" s="196">
        <f t="shared" si="20"/>
        <v>189</v>
      </c>
      <c r="R335" s="195">
        <v>1</v>
      </c>
      <c r="S335" s="195">
        <f t="shared" si="21"/>
        <v>54</v>
      </c>
      <c r="T335" s="195">
        <v>4</v>
      </c>
    </row>
    <row r="336" spans="1:20" ht="12.75" customHeight="1">
      <c r="A336" s="190">
        <v>329</v>
      </c>
      <c r="B336" s="190" t="s">
        <v>555</v>
      </c>
      <c r="C336" s="190" t="s">
        <v>724</v>
      </c>
      <c r="D336" s="191"/>
      <c r="E336" s="190"/>
      <c r="F336" s="190"/>
      <c r="G336" s="192" t="s">
        <v>24</v>
      </c>
      <c r="H336" s="192" t="s">
        <v>25</v>
      </c>
      <c r="I336" s="192" t="s">
        <v>26</v>
      </c>
      <c r="J336" s="192" t="s">
        <v>34</v>
      </c>
      <c r="K336" s="193">
        <v>12</v>
      </c>
      <c r="L336" s="194" t="s">
        <v>133</v>
      </c>
      <c r="M336" s="194"/>
      <c r="N336" s="194"/>
      <c r="O336" s="190" t="s">
        <v>41</v>
      </c>
      <c r="P336" s="195">
        <v>7</v>
      </c>
      <c r="Q336" s="196">
        <f t="shared" si="20"/>
        <v>84</v>
      </c>
      <c r="R336" s="195">
        <v>0</v>
      </c>
      <c r="S336" s="195">
        <f t="shared" si="21"/>
        <v>0</v>
      </c>
      <c r="T336" s="195">
        <v>5</v>
      </c>
    </row>
    <row r="337" spans="1:20" ht="12.75" customHeight="1">
      <c r="A337" s="190">
        <v>330</v>
      </c>
      <c r="B337" s="190" t="s">
        <v>555</v>
      </c>
      <c r="C337" s="190" t="s">
        <v>577</v>
      </c>
      <c r="D337" s="191"/>
      <c r="E337" s="190"/>
      <c r="F337" s="190"/>
      <c r="G337" s="192" t="s">
        <v>24</v>
      </c>
      <c r="H337" s="192" t="s">
        <v>51</v>
      </c>
      <c r="I337" s="192" t="s">
        <v>578</v>
      </c>
      <c r="J337" s="192" t="s">
        <v>274</v>
      </c>
      <c r="K337" s="193">
        <v>7.2</v>
      </c>
      <c r="L337" s="194" t="s">
        <v>133</v>
      </c>
      <c r="M337" s="194"/>
      <c r="N337" s="194"/>
      <c r="O337" s="190" t="s">
        <v>41</v>
      </c>
      <c r="P337" s="195">
        <v>5</v>
      </c>
      <c r="Q337" s="196">
        <f t="shared" si="20"/>
        <v>36</v>
      </c>
      <c r="R337" s="195">
        <v>0</v>
      </c>
      <c r="S337" s="195">
        <f t="shared" si="21"/>
        <v>0</v>
      </c>
      <c r="T337" s="195">
        <v>5</v>
      </c>
    </row>
    <row r="338" spans="1:20" s="70" customFormat="1" ht="26.25" customHeight="1">
      <c r="A338" s="130">
        <v>331</v>
      </c>
      <c r="B338" s="130" t="s">
        <v>579</v>
      </c>
      <c r="C338" s="130" t="s">
        <v>725</v>
      </c>
      <c r="D338" s="131" t="s">
        <v>1031</v>
      </c>
      <c r="E338" s="130" t="s">
        <v>580</v>
      </c>
      <c r="F338" s="130" t="s">
        <v>154</v>
      </c>
      <c r="G338" s="132" t="s">
        <v>24</v>
      </c>
      <c r="H338" s="132" t="s">
        <v>25</v>
      </c>
      <c r="I338" s="132" t="s">
        <v>26</v>
      </c>
      <c r="J338" s="132" t="s">
        <v>34</v>
      </c>
      <c r="K338" s="133">
        <v>28</v>
      </c>
      <c r="L338" s="134">
        <v>31048</v>
      </c>
      <c r="M338" s="134"/>
      <c r="N338" s="134"/>
      <c r="O338" s="130" t="s">
        <v>28</v>
      </c>
      <c r="P338" s="135">
        <v>7</v>
      </c>
      <c r="Q338" s="136">
        <f t="shared" si="20"/>
        <v>196</v>
      </c>
      <c r="R338" s="135">
        <v>1</v>
      </c>
      <c r="S338" s="135">
        <f t="shared" si="21"/>
        <v>56</v>
      </c>
      <c r="T338" s="135">
        <v>4</v>
      </c>
    </row>
    <row r="339" spans="1:20" ht="12.75" customHeight="1">
      <c r="A339" s="130">
        <v>332</v>
      </c>
      <c r="B339" s="130" t="s">
        <v>579</v>
      </c>
      <c r="C339" s="130" t="s">
        <v>581</v>
      </c>
      <c r="D339" s="131"/>
      <c r="E339" s="130" t="s">
        <v>582</v>
      </c>
      <c r="F339" s="130" t="s">
        <v>583</v>
      </c>
      <c r="G339" s="132" t="s">
        <v>24</v>
      </c>
      <c r="H339" s="132" t="s">
        <v>25</v>
      </c>
      <c r="I339" s="132"/>
      <c r="J339" s="132" t="s">
        <v>428</v>
      </c>
      <c r="K339" s="133">
        <v>42.15</v>
      </c>
      <c r="L339" s="134">
        <v>41263</v>
      </c>
      <c r="M339" s="134"/>
      <c r="N339" s="134"/>
      <c r="O339" s="130" t="s">
        <v>48</v>
      </c>
      <c r="P339" s="135"/>
      <c r="Q339" s="136"/>
      <c r="R339" s="135"/>
      <c r="S339" s="135"/>
      <c r="T339" s="135">
        <v>4</v>
      </c>
    </row>
    <row r="340" spans="1:20" ht="12.75" customHeight="1">
      <c r="A340" s="130">
        <v>333</v>
      </c>
      <c r="B340" s="130" t="s">
        <v>579</v>
      </c>
      <c r="C340" s="130" t="s">
        <v>581</v>
      </c>
      <c r="D340" s="131" t="s">
        <v>1032</v>
      </c>
      <c r="E340" s="130" t="s">
        <v>584</v>
      </c>
      <c r="F340" s="130" t="s">
        <v>273</v>
      </c>
      <c r="G340" s="132" t="s">
        <v>24</v>
      </c>
      <c r="H340" s="132" t="s">
        <v>51</v>
      </c>
      <c r="I340" s="132" t="s">
        <v>26</v>
      </c>
      <c r="J340" s="132" t="s">
        <v>274</v>
      </c>
      <c r="K340" s="133">
        <v>24.1</v>
      </c>
      <c r="L340" s="134">
        <v>28126</v>
      </c>
      <c r="M340" s="134"/>
      <c r="N340" s="134"/>
      <c r="O340" s="130" t="s">
        <v>41</v>
      </c>
      <c r="P340" s="135">
        <v>5</v>
      </c>
      <c r="Q340" s="136">
        <f t="shared" ref="Q340:Q372" si="22">P340*K340</f>
        <v>120.5</v>
      </c>
      <c r="R340" s="135">
        <v>1</v>
      </c>
      <c r="S340" s="135">
        <f t="shared" ref="S340:S372" si="23">R340*K340*2</f>
        <v>48.2</v>
      </c>
      <c r="T340" s="135">
        <v>4</v>
      </c>
    </row>
    <row r="341" spans="1:20" s="70" customFormat="1" ht="12.75" customHeight="1">
      <c r="A341" s="130">
        <v>334</v>
      </c>
      <c r="B341" s="130" t="s">
        <v>579</v>
      </c>
      <c r="C341" s="130" t="s">
        <v>585</v>
      </c>
      <c r="D341" s="131" t="s">
        <v>929</v>
      </c>
      <c r="E341" s="130" t="s">
        <v>586</v>
      </c>
      <c r="F341" s="130" t="s">
        <v>583</v>
      </c>
      <c r="G341" s="132" t="s">
        <v>24</v>
      </c>
      <c r="H341" s="132" t="s">
        <v>25</v>
      </c>
      <c r="I341" s="132" t="s">
        <v>26</v>
      </c>
      <c r="J341" s="132" t="s">
        <v>27</v>
      </c>
      <c r="K341" s="133">
        <v>24.8</v>
      </c>
      <c r="L341" s="134">
        <v>29952</v>
      </c>
      <c r="M341" s="134"/>
      <c r="N341" s="134"/>
      <c r="O341" s="130" t="s">
        <v>41</v>
      </c>
      <c r="P341" s="135">
        <v>8</v>
      </c>
      <c r="Q341" s="136">
        <f t="shared" si="22"/>
        <v>198.4</v>
      </c>
      <c r="R341" s="135">
        <v>1</v>
      </c>
      <c r="S341" s="135">
        <f t="shared" si="23"/>
        <v>49.6</v>
      </c>
      <c r="T341" s="135">
        <v>4</v>
      </c>
    </row>
    <row r="342" spans="1:20" s="70" customFormat="1" ht="12.75" customHeight="1">
      <c r="A342" s="130">
        <v>335</v>
      </c>
      <c r="B342" s="130" t="s">
        <v>579</v>
      </c>
      <c r="C342" s="130" t="s">
        <v>587</v>
      </c>
      <c r="D342" s="131" t="s">
        <v>1033</v>
      </c>
      <c r="E342" s="130" t="s">
        <v>43</v>
      </c>
      <c r="F342" s="130" t="s">
        <v>583</v>
      </c>
      <c r="G342" s="132" t="s">
        <v>24</v>
      </c>
      <c r="H342" s="132" t="s">
        <v>25</v>
      </c>
      <c r="I342" s="132" t="s">
        <v>26</v>
      </c>
      <c r="J342" s="132" t="s">
        <v>459</v>
      </c>
      <c r="K342" s="133">
        <v>75.5</v>
      </c>
      <c r="L342" s="134">
        <v>27030</v>
      </c>
      <c r="M342" s="134"/>
      <c r="N342" s="134"/>
      <c r="O342" s="130" t="s">
        <v>28</v>
      </c>
      <c r="P342" s="135">
        <v>10</v>
      </c>
      <c r="Q342" s="136">
        <f t="shared" si="22"/>
        <v>755</v>
      </c>
      <c r="R342" s="135">
        <v>1</v>
      </c>
      <c r="S342" s="135">
        <f t="shared" si="23"/>
        <v>151</v>
      </c>
      <c r="T342" s="135">
        <v>3</v>
      </c>
    </row>
    <row r="343" spans="1:20" ht="12.75" customHeight="1">
      <c r="A343" s="130">
        <v>336</v>
      </c>
      <c r="B343" s="130" t="s">
        <v>579</v>
      </c>
      <c r="C343" s="130" t="s">
        <v>587</v>
      </c>
      <c r="D343" s="131" t="s">
        <v>1034</v>
      </c>
      <c r="E343" s="130" t="s">
        <v>214</v>
      </c>
      <c r="F343" s="130" t="s">
        <v>1070</v>
      </c>
      <c r="G343" s="132" t="s">
        <v>24</v>
      </c>
      <c r="H343" s="132" t="s">
        <v>25</v>
      </c>
      <c r="I343" s="132" t="s">
        <v>26</v>
      </c>
      <c r="J343" s="132" t="s">
        <v>758</v>
      </c>
      <c r="K343" s="133">
        <v>20.100000000000001</v>
      </c>
      <c r="L343" s="134">
        <v>36892</v>
      </c>
      <c r="M343" s="134"/>
      <c r="N343" s="134"/>
      <c r="O343" s="130" t="s">
        <v>48</v>
      </c>
      <c r="P343" s="135">
        <v>10</v>
      </c>
      <c r="Q343" s="136">
        <f t="shared" si="22"/>
        <v>201</v>
      </c>
      <c r="R343" s="135">
        <v>1.5</v>
      </c>
      <c r="S343" s="135">
        <f t="shared" si="23"/>
        <v>60.300000000000004</v>
      </c>
      <c r="T343" s="135">
        <v>3</v>
      </c>
    </row>
    <row r="344" spans="1:20" ht="12.75" customHeight="1">
      <c r="A344" s="130">
        <v>337</v>
      </c>
      <c r="B344" s="130" t="s">
        <v>579</v>
      </c>
      <c r="C344" s="130" t="s">
        <v>726</v>
      </c>
      <c r="D344" s="131" t="s">
        <v>1035</v>
      </c>
      <c r="E344" s="130" t="s">
        <v>588</v>
      </c>
      <c r="F344" s="130" t="s">
        <v>154</v>
      </c>
      <c r="G344" s="132" t="s">
        <v>24</v>
      </c>
      <c r="H344" s="132" t="s">
        <v>25</v>
      </c>
      <c r="I344" s="132" t="s">
        <v>45</v>
      </c>
      <c r="J344" s="132" t="s">
        <v>178</v>
      </c>
      <c r="K344" s="133">
        <v>42.2</v>
      </c>
      <c r="L344" s="134">
        <v>36161</v>
      </c>
      <c r="M344" s="134"/>
      <c r="N344" s="134"/>
      <c r="O344" s="130" t="s">
        <v>28</v>
      </c>
      <c r="P344" s="135">
        <v>8.4600000000000009</v>
      </c>
      <c r="Q344" s="136">
        <f t="shared" si="22"/>
        <v>357.01200000000006</v>
      </c>
      <c r="R344" s="135">
        <v>1</v>
      </c>
      <c r="S344" s="135">
        <f t="shared" si="23"/>
        <v>84.4</v>
      </c>
      <c r="T344" s="135">
        <v>4</v>
      </c>
    </row>
    <row r="345" spans="1:20" ht="12.75" customHeight="1">
      <c r="A345" s="130">
        <v>338</v>
      </c>
      <c r="B345" s="130" t="s">
        <v>579</v>
      </c>
      <c r="C345" s="130" t="s">
        <v>726</v>
      </c>
      <c r="D345" s="131" t="s">
        <v>1036</v>
      </c>
      <c r="E345" s="130" t="s">
        <v>589</v>
      </c>
      <c r="F345" s="130" t="s">
        <v>590</v>
      </c>
      <c r="G345" s="132" t="s">
        <v>24</v>
      </c>
      <c r="H345" s="132" t="s">
        <v>25</v>
      </c>
      <c r="I345" s="132" t="s">
        <v>26</v>
      </c>
      <c r="J345" s="132" t="s">
        <v>27</v>
      </c>
      <c r="K345" s="133">
        <v>16.7</v>
      </c>
      <c r="L345" s="134">
        <v>35431</v>
      </c>
      <c r="M345" s="134"/>
      <c r="N345" s="134"/>
      <c r="O345" s="130" t="s">
        <v>28</v>
      </c>
      <c r="P345" s="135">
        <v>8</v>
      </c>
      <c r="Q345" s="136">
        <f t="shared" si="22"/>
        <v>133.6</v>
      </c>
      <c r="R345" s="135">
        <v>1.5</v>
      </c>
      <c r="S345" s="135">
        <f t="shared" si="23"/>
        <v>50.099999999999994</v>
      </c>
      <c r="T345" s="135">
        <v>4</v>
      </c>
    </row>
    <row r="346" spans="1:20" ht="12.75" customHeight="1">
      <c r="A346" s="130">
        <v>339</v>
      </c>
      <c r="B346" s="130" t="s">
        <v>579</v>
      </c>
      <c r="C346" s="130" t="s">
        <v>726</v>
      </c>
      <c r="D346" s="131" t="s">
        <v>1037</v>
      </c>
      <c r="E346" s="130" t="s">
        <v>591</v>
      </c>
      <c r="F346" s="130" t="s">
        <v>592</v>
      </c>
      <c r="G346" s="132" t="s">
        <v>24</v>
      </c>
      <c r="H346" s="132" t="s">
        <v>25</v>
      </c>
      <c r="I346" s="132" t="s">
        <v>45</v>
      </c>
      <c r="J346" s="132" t="s">
        <v>27</v>
      </c>
      <c r="K346" s="133">
        <v>18.100000000000001</v>
      </c>
      <c r="L346" s="134">
        <v>36892</v>
      </c>
      <c r="M346" s="134"/>
      <c r="N346" s="134"/>
      <c r="O346" s="130" t="s">
        <v>48</v>
      </c>
      <c r="P346" s="135">
        <v>8</v>
      </c>
      <c r="Q346" s="136">
        <f t="shared" si="22"/>
        <v>144.80000000000001</v>
      </c>
      <c r="R346" s="135">
        <v>1.5</v>
      </c>
      <c r="S346" s="135">
        <f t="shared" si="23"/>
        <v>54.300000000000004</v>
      </c>
      <c r="T346" s="135">
        <v>4</v>
      </c>
    </row>
    <row r="347" spans="1:20" ht="12.75" customHeight="1">
      <c r="A347" s="130">
        <v>340</v>
      </c>
      <c r="B347" s="130" t="s">
        <v>579</v>
      </c>
      <c r="C347" s="130" t="s">
        <v>726</v>
      </c>
      <c r="D347" s="131" t="s">
        <v>1038</v>
      </c>
      <c r="E347" s="130" t="s">
        <v>591</v>
      </c>
      <c r="F347" s="130" t="s">
        <v>593</v>
      </c>
      <c r="G347" s="132" t="s">
        <v>24</v>
      </c>
      <c r="H347" s="132" t="s">
        <v>25</v>
      </c>
      <c r="I347" s="132" t="s">
        <v>45</v>
      </c>
      <c r="J347" s="132" t="s">
        <v>306</v>
      </c>
      <c r="K347" s="133">
        <v>24.1</v>
      </c>
      <c r="L347" s="134">
        <v>36892</v>
      </c>
      <c r="M347" s="134"/>
      <c r="N347" s="134"/>
      <c r="O347" s="130" t="s">
        <v>48</v>
      </c>
      <c r="P347" s="135">
        <v>8.4</v>
      </c>
      <c r="Q347" s="136">
        <f t="shared" si="22"/>
        <v>202.44000000000003</v>
      </c>
      <c r="R347" s="135">
        <v>0.83</v>
      </c>
      <c r="S347" s="135">
        <f t="shared" si="23"/>
        <v>40.006</v>
      </c>
      <c r="T347" s="135">
        <v>4</v>
      </c>
    </row>
    <row r="348" spans="1:20" ht="12.75" customHeight="1">
      <c r="A348" s="130">
        <v>341</v>
      </c>
      <c r="B348" s="130" t="s">
        <v>579</v>
      </c>
      <c r="C348" s="130" t="s">
        <v>726</v>
      </c>
      <c r="D348" s="131" t="s">
        <v>1039</v>
      </c>
      <c r="E348" s="130" t="s">
        <v>594</v>
      </c>
      <c r="F348" s="130" t="s">
        <v>595</v>
      </c>
      <c r="G348" s="132" t="s">
        <v>24</v>
      </c>
      <c r="H348" s="132" t="s">
        <v>25</v>
      </c>
      <c r="I348" s="132" t="s">
        <v>45</v>
      </c>
      <c r="J348" s="132" t="s">
        <v>107</v>
      </c>
      <c r="K348" s="133">
        <v>30.15</v>
      </c>
      <c r="L348" s="137" t="s">
        <v>47</v>
      </c>
      <c r="M348" s="134"/>
      <c r="N348" s="134"/>
      <c r="O348" s="130" t="s">
        <v>48</v>
      </c>
      <c r="P348" s="135">
        <v>8.56</v>
      </c>
      <c r="Q348" s="136">
        <f t="shared" si="22"/>
        <v>258.084</v>
      </c>
      <c r="R348" s="135">
        <v>0.75</v>
      </c>
      <c r="S348" s="135">
        <f t="shared" si="23"/>
        <v>45.224999999999994</v>
      </c>
      <c r="T348" s="135">
        <v>4</v>
      </c>
    </row>
    <row r="349" spans="1:20" ht="12.75" customHeight="1">
      <c r="A349" s="130">
        <v>342</v>
      </c>
      <c r="B349" s="130" t="s">
        <v>579</v>
      </c>
      <c r="C349" s="130" t="s">
        <v>596</v>
      </c>
      <c r="D349" s="131" t="s">
        <v>884</v>
      </c>
      <c r="E349" s="130" t="s">
        <v>582</v>
      </c>
      <c r="F349" s="130" t="s">
        <v>583</v>
      </c>
      <c r="G349" s="132" t="s">
        <v>63</v>
      </c>
      <c r="H349" s="132" t="s">
        <v>51</v>
      </c>
      <c r="I349" s="132" t="s">
        <v>72</v>
      </c>
      <c r="J349" s="132" t="s">
        <v>34</v>
      </c>
      <c r="K349" s="133">
        <v>16</v>
      </c>
      <c r="L349" s="134">
        <v>31413</v>
      </c>
      <c r="M349" s="134"/>
      <c r="N349" s="134"/>
      <c r="O349" s="130" t="s">
        <v>41</v>
      </c>
      <c r="P349" s="135">
        <v>7</v>
      </c>
      <c r="Q349" s="136">
        <f t="shared" si="22"/>
        <v>112</v>
      </c>
      <c r="R349" s="135">
        <v>1</v>
      </c>
      <c r="S349" s="135">
        <f t="shared" si="23"/>
        <v>32</v>
      </c>
      <c r="T349" s="135">
        <v>5</v>
      </c>
    </row>
    <row r="350" spans="1:20" ht="12.75" customHeight="1">
      <c r="A350" s="197">
        <v>343</v>
      </c>
      <c r="B350" s="197" t="s">
        <v>597</v>
      </c>
      <c r="C350" s="197" t="s">
        <v>598</v>
      </c>
      <c r="D350" s="198" t="s">
        <v>1040</v>
      </c>
      <c r="E350" s="197" t="s">
        <v>43</v>
      </c>
      <c r="F350" s="197" t="s">
        <v>599</v>
      </c>
      <c r="G350" s="199" t="s">
        <v>24</v>
      </c>
      <c r="H350" s="199" t="s">
        <v>103</v>
      </c>
      <c r="I350" s="199" t="s">
        <v>45</v>
      </c>
      <c r="J350" s="199" t="s">
        <v>27</v>
      </c>
      <c r="K350" s="200">
        <v>69.67</v>
      </c>
      <c r="L350" s="201">
        <v>33604</v>
      </c>
      <c r="M350" s="201">
        <v>35796</v>
      </c>
      <c r="N350" s="201"/>
      <c r="O350" s="197" t="s">
        <v>48</v>
      </c>
      <c r="P350" s="202">
        <v>8</v>
      </c>
      <c r="Q350" s="203">
        <f t="shared" si="22"/>
        <v>557.36</v>
      </c>
      <c r="R350" s="202">
        <v>1</v>
      </c>
      <c r="S350" s="202">
        <f t="shared" si="23"/>
        <v>139.34</v>
      </c>
      <c r="T350" s="202">
        <v>4</v>
      </c>
    </row>
    <row r="351" spans="1:20" ht="12.75" customHeight="1">
      <c r="A351" s="197">
        <v>344</v>
      </c>
      <c r="B351" s="197" t="s">
        <v>597</v>
      </c>
      <c r="C351" s="197" t="s">
        <v>598</v>
      </c>
      <c r="D351" s="198" t="s">
        <v>1041</v>
      </c>
      <c r="E351" s="197" t="s">
        <v>606</v>
      </c>
      <c r="F351" s="197" t="s">
        <v>60</v>
      </c>
      <c r="G351" s="199" t="s">
        <v>24</v>
      </c>
      <c r="H351" s="199" t="s">
        <v>25</v>
      </c>
      <c r="I351" s="199" t="s">
        <v>45</v>
      </c>
      <c r="J351" s="199" t="s">
        <v>46</v>
      </c>
      <c r="K351" s="200">
        <v>15.1</v>
      </c>
      <c r="L351" s="201">
        <v>36526</v>
      </c>
      <c r="M351" s="201"/>
      <c r="N351" s="201"/>
      <c r="O351" s="197" t="s">
        <v>48</v>
      </c>
      <c r="P351" s="202">
        <v>8.7200000000000006</v>
      </c>
      <c r="Q351" s="203">
        <f>P351*K351</f>
        <v>131.672</v>
      </c>
      <c r="R351" s="202">
        <v>1.5</v>
      </c>
      <c r="S351" s="202">
        <f>R351*K351*2</f>
        <v>45.3</v>
      </c>
      <c r="T351" s="202">
        <v>4</v>
      </c>
    </row>
    <row r="352" spans="1:20" ht="12.75" customHeight="1">
      <c r="A352" s="197">
        <v>345</v>
      </c>
      <c r="B352" s="197" t="s">
        <v>597</v>
      </c>
      <c r="C352" s="197" t="s">
        <v>727</v>
      </c>
      <c r="D352" s="198" t="s">
        <v>1042</v>
      </c>
      <c r="E352" s="197" t="s">
        <v>43</v>
      </c>
      <c r="F352" s="197" t="s">
        <v>600</v>
      </c>
      <c r="G352" s="199" t="s">
        <v>24</v>
      </c>
      <c r="H352" s="199" t="s">
        <v>25</v>
      </c>
      <c r="I352" s="199" t="s">
        <v>72</v>
      </c>
      <c r="J352" s="199" t="s">
        <v>81</v>
      </c>
      <c r="K352" s="200">
        <v>14.1</v>
      </c>
      <c r="L352" s="201">
        <v>29221</v>
      </c>
      <c r="M352" s="201">
        <v>37257</v>
      </c>
      <c r="N352" s="201"/>
      <c r="O352" s="197" t="s">
        <v>48</v>
      </c>
      <c r="P352" s="202">
        <v>8.67</v>
      </c>
      <c r="Q352" s="203">
        <f t="shared" si="22"/>
        <v>122.247</v>
      </c>
      <c r="R352" s="202">
        <v>0.75</v>
      </c>
      <c r="S352" s="202">
        <f t="shared" si="23"/>
        <v>21.15</v>
      </c>
      <c r="T352" s="202">
        <v>4</v>
      </c>
    </row>
    <row r="353" spans="1:20" ht="12.75" customHeight="1">
      <c r="A353" s="197">
        <v>346</v>
      </c>
      <c r="B353" s="197" t="s">
        <v>597</v>
      </c>
      <c r="C353" s="197" t="s">
        <v>728</v>
      </c>
      <c r="D353" s="198" t="s">
        <v>1043</v>
      </c>
      <c r="E353" s="197" t="s">
        <v>43</v>
      </c>
      <c r="F353" s="197" t="s">
        <v>601</v>
      </c>
      <c r="G353" s="199" t="s">
        <v>24</v>
      </c>
      <c r="H353" s="199" t="s">
        <v>25</v>
      </c>
      <c r="I353" s="199" t="s">
        <v>45</v>
      </c>
      <c r="J353" s="199" t="s">
        <v>27</v>
      </c>
      <c r="K353" s="200">
        <v>54.76</v>
      </c>
      <c r="L353" s="201">
        <v>36161</v>
      </c>
      <c r="M353" s="201"/>
      <c r="N353" s="201"/>
      <c r="O353" s="197" t="s">
        <v>48</v>
      </c>
      <c r="P353" s="202">
        <v>8</v>
      </c>
      <c r="Q353" s="203">
        <f t="shared" si="22"/>
        <v>438.08</v>
      </c>
      <c r="R353" s="202">
        <v>1</v>
      </c>
      <c r="S353" s="202">
        <f t="shared" si="23"/>
        <v>109.52</v>
      </c>
      <c r="T353" s="202">
        <v>4</v>
      </c>
    </row>
    <row r="354" spans="1:20" ht="12.75" customHeight="1">
      <c r="A354" s="197">
        <v>347</v>
      </c>
      <c r="B354" s="197" t="s">
        <v>597</v>
      </c>
      <c r="C354" s="197" t="s">
        <v>728</v>
      </c>
      <c r="D354" s="198" t="s">
        <v>1044</v>
      </c>
      <c r="E354" s="197" t="s">
        <v>43</v>
      </c>
      <c r="F354" s="197" t="s">
        <v>602</v>
      </c>
      <c r="G354" s="199" t="s">
        <v>24</v>
      </c>
      <c r="H354" s="199" t="s">
        <v>25</v>
      </c>
      <c r="I354" s="199" t="s">
        <v>45</v>
      </c>
      <c r="J354" s="199" t="s">
        <v>27</v>
      </c>
      <c r="K354" s="200">
        <v>42.2</v>
      </c>
      <c r="L354" s="201">
        <v>36892</v>
      </c>
      <c r="M354" s="201"/>
      <c r="N354" s="201"/>
      <c r="O354" s="197" t="s">
        <v>48</v>
      </c>
      <c r="P354" s="202">
        <v>8</v>
      </c>
      <c r="Q354" s="203">
        <f t="shared" si="22"/>
        <v>337.6</v>
      </c>
      <c r="R354" s="202">
        <v>1</v>
      </c>
      <c r="S354" s="202">
        <f t="shared" si="23"/>
        <v>84.4</v>
      </c>
      <c r="T354" s="202">
        <v>4</v>
      </c>
    </row>
    <row r="355" spans="1:20" ht="12.75" customHeight="1">
      <c r="A355" s="197">
        <v>348</v>
      </c>
      <c r="B355" s="197" t="s">
        <v>597</v>
      </c>
      <c r="C355" s="197" t="s">
        <v>729</v>
      </c>
      <c r="D355" s="198" t="s">
        <v>1045</v>
      </c>
      <c r="E355" s="197" t="s">
        <v>43</v>
      </c>
      <c r="F355" s="197" t="s">
        <v>603</v>
      </c>
      <c r="G355" s="199" t="s">
        <v>24</v>
      </c>
      <c r="H355" s="199" t="s">
        <v>25</v>
      </c>
      <c r="I355" s="199" t="s">
        <v>72</v>
      </c>
      <c r="J355" s="199" t="s">
        <v>27</v>
      </c>
      <c r="K355" s="200">
        <v>23.1</v>
      </c>
      <c r="L355" s="201">
        <v>33970</v>
      </c>
      <c r="M355" s="201"/>
      <c r="N355" s="201"/>
      <c r="O355" s="197" t="s">
        <v>28</v>
      </c>
      <c r="P355" s="202">
        <v>8</v>
      </c>
      <c r="Q355" s="203">
        <f t="shared" si="22"/>
        <v>184.8</v>
      </c>
      <c r="R355" s="202">
        <v>1</v>
      </c>
      <c r="S355" s="202">
        <f t="shared" si="23"/>
        <v>46.2</v>
      </c>
      <c r="T355" s="202">
        <v>4</v>
      </c>
    </row>
    <row r="356" spans="1:20" s="70" customFormat="1" ht="12.75" customHeight="1">
      <c r="A356" s="197">
        <v>349</v>
      </c>
      <c r="B356" s="197" t="s">
        <v>597</v>
      </c>
      <c r="C356" s="197" t="s">
        <v>604</v>
      </c>
      <c r="D356" s="198" t="s">
        <v>1046</v>
      </c>
      <c r="E356" s="197" t="s">
        <v>43</v>
      </c>
      <c r="F356" s="197" t="s">
        <v>234</v>
      </c>
      <c r="G356" s="199" t="s">
        <v>24</v>
      </c>
      <c r="H356" s="199" t="s">
        <v>25</v>
      </c>
      <c r="I356" s="199" t="s">
        <v>26</v>
      </c>
      <c r="J356" s="199" t="s">
        <v>27</v>
      </c>
      <c r="K356" s="200">
        <v>41.2</v>
      </c>
      <c r="L356" s="201">
        <v>35065</v>
      </c>
      <c r="M356" s="201"/>
      <c r="N356" s="201"/>
      <c r="O356" s="197" t="s">
        <v>48</v>
      </c>
      <c r="P356" s="202">
        <v>8</v>
      </c>
      <c r="Q356" s="203">
        <f t="shared" si="22"/>
        <v>329.6</v>
      </c>
      <c r="R356" s="202">
        <v>1</v>
      </c>
      <c r="S356" s="202">
        <f t="shared" si="23"/>
        <v>82.4</v>
      </c>
      <c r="T356" s="202">
        <v>4</v>
      </c>
    </row>
    <row r="357" spans="1:20" s="70" customFormat="1" ht="12.75" customHeight="1">
      <c r="A357" s="197">
        <v>350</v>
      </c>
      <c r="B357" s="197" t="s">
        <v>597</v>
      </c>
      <c r="C357" s="197" t="s">
        <v>238</v>
      </c>
      <c r="D357" s="198" t="s">
        <v>1047</v>
      </c>
      <c r="E357" s="197" t="s">
        <v>605</v>
      </c>
      <c r="F357" s="197" t="s">
        <v>234</v>
      </c>
      <c r="G357" s="199" t="s">
        <v>24</v>
      </c>
      <c r="H357" s="199" t="s">
        <v>25</v>
      </c>
      <c r="I357" s="199" t="s">
        <v>26</v>
      </c>
      <c r="J357" s="199" t="s">
        <v>55</v>
      </c>
      <c r="K357" s="200">
        <v>42.2</v>
      </c>
      <c r="L357" s="201">
        <v>32509</v>
      </c>
      <c r="M357" s="201"/>
      <c r="N357" s="201"/>
      <c r="O357" s="197" t="s">
        <v>28</v>
      </c>
      <c r="P357" s="202">
        <v>10</v>
      </c>
      <c r="Q357" s="203">
        <f t="shared" si="22"/>
        <v>422</v>
      </c>
      <c r="R357" s="202">
        <v>1</v>
      </c>
      <c r="S357" s="202">
        <f t="shared" si="23"/>
        <v>84.4</v>
      </c>
      <c r="T357" s="202">
        <v>3</v>
      </c>
    </row>
    <row r="358" spans="1:20" ht="12.75" customHeight="1">
      <c r="A358" s="197">
        <v>351</v>
      </c>
      <c r="B358" s="197" t="s">
        <v>597</v>
      </c>
      <c r="C358" s="197" t="s">
        <v>238</v>
      </c>
      <c r="D358" s="198" t="s">
        <v>1048</v>
      </c>
      <c r="E358" s="197" t="s">
        <v>43</v>
      </c>
      <c r="F358" s="197" t="s">
        <v>599</v>
      </c>
      <c r="G358" s="199" t="s">
        <v>24</v>
      </c>
      <c r="H358" s="199" t="s">
        <v>25</v>
      </c>
      <c r="I358" s="199" t="s">
        <v>26</v>
      </c>
      <c r="J358" s="199" t="s">
        <v>55</v>
      </c>
      <c r="K358" s="200">
        <v>45.8</v>
      </c>
      <c r="L358" s="201">
        <v>32509</v>
      </c>
      <c r="M358" s="201"/>
      <c r="N358" s="201"/>
      <c r="O358" s="197" t="s">
        <v>28</v>
      </c>
      <c r="P358" s="202">
        <v>10</v>
      </c>
      <c r="Q358" s="203">
        <f t="shared" si="22"/>
        <v>458</v>
      </c>
      <c r="R358" s="202">
        <v>1</v>
      </c>
      <c r="S358" s="202">
        <f t="shared" si="23"/>
        <v>91.6</v>
      </c>
      <c r="T358" s="202">
        <v>3</v>
      </c>
    </row>
    <row r="359" spans="1:20" ht="12.75" customHeight="1">
      <c r="A359" s="197">
        <v>352</v>
      </c>
      <c r="B359" s="197" t="s">
        <v>597</v>
      </c>
      <c r="C359" s="197" t="s">
        <v>730</v>
      </c>
      <c r="D359" s="198" t="s">
        <v>828</v>
      </c>
      <c r="E359" s="197" t="s">
        <v>607</v>
      </c>
      <c r="F359" s="197" t="s">
        <v>234</v>
      </c>
      <c r="G359" s="199" t="s">
        <v>24</v>
      </c>
      <c r="H359" s="199" t="s">
        <v>25</v>
      </c>
      <c r="I359" s="199" t="s">
        <v>45</v>
      </c>
      <c r="J359" s="199" t="s">
        <v>306</v>
      </c>
      <c r="K359" s="200">
        <v>48.2</v>
      </c>
      <c r="L359" s="201">
        <v>37257</v>
      </c>
      <c r="M359" s="201"/>
      <c r="N359" s="201"/>
      <c r="O359" s="197" t="s">
        <v>28</v>
      </c>
      <c r="P359" s="202">
        <v>8.4</v>
      </c>
      <c r="Q359" s="203">
        <f t="shared" si="22"/>
        <v>404.88000000000005</v>
      </c>
      <c r="R359" s="202">
        <v>0.75</v>
      </c>
      <c r="S359" s="202">
        <f t="shared" si="23"/>
        <v>72.300000000000011</v>
      </c>
      <c r="T359" s="202">
        <v>4</v>
      </c>
    </row>
    <row r="360" spans="1:20" s="70" customFormat="1" ht="12.75" customHeight="1">
      <c r="A360" s="197">
        <v>353</v>
      </c>
      <c r="B360" s="197" t="s">
        <v>597</v>
      </c>
      <c r="C360" s="197" t="s">
        <v>731</v>
      </c>
      <c r="D360" s="198"/>
      <c r="E360" s="197" t="s">
        <v>608</v>
      </c>
      <c r="F360" s="197" t="s">
        <v>601</v>
      </c>
      <c r="G360" s="199" t="s">
        <v>63</v>
      </c>
      <c r="H360" s="199" t="s">
        <v>25</v>
      </c>
      <c r="I360" s="199" t="s">
        <v>45</v>
      </c>
      <c r="J360" s="199" t="s">
        <v>609</v>
      </c>
      <c r="K360" s="200">
        <v>15.1</v>
      </c>
      <c r="L360" s="201"/>
      <c r="M360" s="204" t="s">
        <v>254</v>
      </c>
      <c r="N360" s="201"/>
      <c r="O360" s="197" t="s">
        <v>48</v>
      </c>
      <c r="P360" s="202">
        <v>8.66</v>
      </c>
      <c r="Q360" s="203">
        <f t="shared" si="22"/>
        <v>130.76599999999999</v>
      </c>
      <c r="R360" s="202">
        <v>1</v>
      </c>
      <c r="S360" s="202">
        <f t="shared" si="23"/>
        <v>30.2</v>
      </c>
      <c r="T360" s="202">
        <v>4</v>
      </c>
    </row>
    <row r="361" spans="1:20" ht="24.75" customHeight="1">
      <c r="A361" s="130">
        <v>354</v>
      </c>
      <c r="B361" s="130" t="s">
        <v>610</v>
      </c>
      <c r="C361" s="130" t="s">
        <v>732</v>
      </c>
      <c r="D361" s="131" t="s">
        <v>978</v>
      </c>
      <c r="E361" s="130" t="s">
        <v>744</v>
      </c>
      <c r="F361" s="130" t="s">
        <v>611</v>
      </c>
      <c r="G361" s="132" t="s">
        <v>24</v>
      </c>
      <c r="H361" s="132" t="s">
        <v>25</v>
      </c>
      <c r="I361" s="132" t="s">
        <v>133</v>
      </c>
      <c r="J361" s="132" t="s">
        <v>745</v>
      </c>
      <c r="K361" s="133">
        <v>42.2</v>
      </c>
      <c r="L361" s="134">
        <v>40544</v>
      </c>
      <c r="M361" s="134"/>
      <c r="N361" s="134"/>
      <c r="O361" s="130" t="s">
        <v>48</v>
      </c>
      <c r="P361" s="135">
        <v>8.4</v>
      </c>
      <c r="Q361" s="136">
        <f t="shared" si="22"/>
        <v>354.48</v>
      </c>
      <c r="R361" s="135">
        <v>1</v>
      </c>
      <c r="S361" s="135">
        <f t="shared" si="23"/>
        <v>84.4</v>
      </c>
      <c r="T361" s="135">
        <v>4</v>
      </c>
    </row>
    <row r="362" spans="1:20" ht="24.75" customHeight="1">
      <c r="A362" s="130">
        <v>355</v>
      </c>
      <c r="B362" s="130" t="s">
        <v>610</v>
      </c>
      <c r="C362" s="130" t="s">
        <v>732</v>
      </c>
      <c r="D362" s="131" t="s">
        <v>1049</v>
      </c>
      <c r="E362" s="130" t="s">
        <v>612</v>
      </c>
      <c r="F362" s="130" t="s">
        <v>613</v>
      </c>
      <c r="G362" s="132" t="s">
        <v>24</v>
      </c>
      <c r="H362" s="132" t="s">
        <v>25</v>
      </c>
      <c r="I362" s="132" t="s">
        <v>45</v>
      </c>
      <c r="J362" s="132" t="s">
        <v>55</v>
      </c>
      <c r="K362" s="133">
        <v>48.2</v>
      </c>
      <c r="L362" s="134">
        <v>36526</v>
      </c>
      <c r="M362" s="134"/>
      <c r="N362" s="134"/>
      <c r="O362" s="130" t="s">
        <v>28</v>
      </c>
      <c r="P362" s="135">
        <v>10</v>
      </c>
      <c r="Q362" s="136">
        <f t="shared" si="22"/>
        <v>482</v>
      </c>
      <c r="R362" s="135">
        <v>0.75</v>
      </c>
      <c r="S362" s="135">
        <f t="shared" si="23"/>
        <v>72.300000000000011</v>
      </c>
      <c r="T362" s="135">
        <v>4</v>
      </c>
    </row>
    <row r="363" spans="1:20" ht="12.75" customHeight="1">
      <c r="A363" s="130">
        <v>356</v>
      </c>
      <c r="B363" s="130" t="s">
        <v>610</v>
      </c>
      <c r="C363" s="130" t="s">
        <v>230</v>
      </c>
      <c r="D363" s="131" t="s">
        <v>1050</v>
      </c>
      <c r="E363" s="130" t="s">
        <v>614</v>
      </c>
      <c r="F363" s="130" t="s">
        <v>615</v>
      </c>
      <c r="G363" s="132" t="s">
        <v>24</v>
      </c>
      <c r="H363" s="132" t="s">
        <v>25</v>
      </c>
      <c r="I363" s="132" t="s">
        <v>45</v>
      </c>
      <c r="J363" s="132" t="s">
        <v>55</v>
      </c>
      <c r="K363" s="133">
        <v>28.87</v>
      </c>
      <c r="L363" s="134">
        <v>23743</v>
      </c>
      <c r="M363" s="137" t="s">
        <v>82</v>
      </c>
      <c r="N363" s="134"/>
      <c r="O363" s="130" t="s">
        <v>48</v>
      </c>
      <c r="P363" s="135">
        <v>10</v>
      </c>
      <c r="Q363" s="136">
        <f t="shared" si="22"/>
        <v>288.7</v>
      </c>
      <c r="R363" s="135">
        <v>0.7</v>
      </c>
      <c r="S363" s="135">
        <f t="shared" si="23"/>
        <v>40.417999999999999</v>
      </c>
      <c r="T363" s="135">
        <v>3</v>
      </c>
    </row>
    <row r="364" spans="1:20" ht="12.75" customHeight="1">
      <c r="A364" s="130">
        <v>357</v>
      </c>
      <c r="B364" s="130" t="s">
        <v>610</v>
      </c>
      <c r="C364" s="130" t="s">
        <v>230</v>
      </c>
      <c r="D364" s="131" t="s">
        <v>1051</v>
      </c>
      <c r="E364" s="130" t="s">
        <v>614</v>
      </c>
      <c r="F364" s="130" t="s">
        <v>616</v>
      </c>
      <c r="G364" s="132" t="s">
        <v>24</v>
      </c>
      <c r="H364" s="132" t="s">
        <v>25</v>
      </c>
      <c r="I364" s="132" t="s">
        <v>45</v>
      </c>
      <c r="J364" s="132" t="s">
        <v>55</v>
      </c>
      <c r="K364" s="133">
        <v>17.46</v>
      </c>
      <c r="L364" s="134">
        <v>23743</v>
      </c>
      <c r="M364" s="137" t="s">
        <v>82</v>
      </c>
      <c r="N364" s="134"/>
      <c r="O364" s="130" t="s">
        <v>48</v>
      </c>
      <c r="P364" s="135">
        <v>10</v>
      </c>
      <c r="Q364" s="136">
        <f t="shared" si="22"/>
        <v>174.60000000000002</v>
      </c>
      <c r="R364" s="135">
        <v>0.6</v>
      </c>
      <c r="S364" s="135">
        <f t="shared" si="23"/>
        <v>20.952000000000002</v>
      </c>
      <c r="T364" s="135">
        <v>3</v>
      </c>
    </row>
    <row r="365" spans="1:20" ht="12.75" customHeight="1">
      <c r="A365" s="130">
        <v>358</v>
      </c>
      <c r="B365" s="130" t="s">
        <v>610</v>
      </c>
      <c r="C365" s="130" t="s">
        <v>230</v>
      </c>
      <c r="D365" s="131" t="s">
        <v>1052</v>
      </c>
      <c r="E365" s="130" t="s">
        <v>617</v>
      </c>
      <c r="F365" s="130" t="s">
        <v>100</v>
      </c>
      <c r="G365" s="132" t="s">
        <v>24</v>
      </c>
      <c r="H365" s="132" t="s">
        <v>25</v>
      </c>
      <c r="I365" s="132" t="s">
        <v>26</v>
      </c>
      <c r="J365" s="132" t="s">
        <v>55</v>
      </c>
      <c r="K365" s="133">
        <v>235.15</v>
      </c>
      <c r="L365" s="134">
        <v>33239</v>
      </c>
      <c r="M365" s="134"/>
      <c r="N365" s="134"/>
      <c r="O365" s="130" t="s">
        <v>28</v>
      </c>
      <c r="P365" s="135">
        <v>10</v>
      </c>
      <c r="Q365" s="136">
        <f t="shared" si="22"/>
        <v>2351.5</v>
      </c>
      <c r="R365" s="135">
        <v>1.5</v>
      </c>
      <c r="S365" s="135">
        <f t="shared" si="23"/>
        <v>705.45</v>
      </c>
      <c r="T365" s="135">
        <v>3</v>
      </c>
    </row>
    <row r="366" spans="1:20" ht="12.75" customHeight="1">
      <c r="A366" s="130">
        <v>359</v>
      </c>
      <c r="B366" s="130" t="s">
        <v>610</v>
      </c>
      <c r="C366" s="130" t="s">
        <v>230</v>
      </c>
      <c r="D366" s="131" t="s">
        <v>1053</v>
      </c>
      <c r="E366" s="130" t="s">
        <v>618</v>
      </c>
      <c r="F366" s="130" t="s">
        <v>619</v>
      </c>
      <c r="G366" s="132" t="s">
        <v>24</v>
      </c>
      <c r="H366" s="132" t="s">
        <v>25</v>
      </c>
      <c r="I366" s="132" t="s">
        <v>45</v>
      </c>
      <c r="J366" s="132" t="s">
        <v>428</v>
      </c>
      <c r="K366" s="133">
        <v>24.1</v>
      </c>
      <c r="L366" s="137" t="s">
        <v>304</v>
      </c>
      <c r="M366" s="134"/>
      <c r="N366" s="134"/>
      <c r="O366" s="130" t="s">
        <v>48</v>
      </c>
      <c r="P366" s="135">
        <v>8.5</v>
      </c>
      <c r="Q366" s="136">
        <f t="shared" si="22"/>
        <v>204.85000000000002</v>
      </c>
      <c r="R366" s="135">
        <v>0</v>
      </c>
      <c r="S366" s="135">
        <f t="shared" si="23"/>
        <v>0</v>
      </c>
      <c r="T366" s="135">
        <v>3</v>
      </c>
    </row>
    <row r="367" spans="1:20" ht="25.5" customHeight="1">
      <c r="A367" s="130">
        <v>360</v>
      </c>
      <c r="B367" s="130" t="s">
        <v>610</v>
      </c>
      <c r="C367" s="130" t="s">
        <v>733</v>
      </c>
      <c r="D367" s="131" t="s">
        <v>847</v>
      </c>
      <c r="E367" s="130" t="s">
        <v>620</v>
      </c>
      <c r="F367" s="130" t="s">
        <v>621</v>
      </c>
      <c r="G367" s="132" t="s">
        <v>24</v>
      </c>
      <c r="H367" s="132" t="s">
        <v>25</v>
      </c>
      <c r="I367" s="132" t="s">
        <v>45</v>
      </c>
      <c r="J367" s="132" t="s">
        <v>27</v>
      </c>
      <c r="K367" s="133">
        <v>23.1</v>
      </c>
      <c r="L367" s="134">
        <v>35796</v>
      </c>
      <c r="M367" s="134"/>
      <c r="N367" s="134"/>
      <c r="O367" s="130" t="s">
        <v>28</v>
      </c>
      <c r="P367" s="135">
        <v>8</v>
      </c>
      <c r="Q367" s="136">
        <f t="shared" si="22"/>
        <v>184.8</v>
      </c>
      <c r="R367" s="135">
        <v>0.75</v>
      </c>
      <c r="S367" s="135">
        <f t="shared" si="23"/>
        <v>34.650000000000006</v>
      </c>
      <c r="T367" s="135">
        <v>4</v>
      </c>
    </row>
    <row r="368" spans="1:20" ht="25.5" customHeight="1">
      <c r="A368" s="130">
        <v>361</v>
      </c>
      <c r="B368" s="130" t="s">
        <v>610</v>
      </c>
      <c r="C368" s="130" t="s">
        <v>733</v>
      </c>
      <c r="D368" s="131" t="s">
        <v>1054</v>
      </c>
      <c r="E368" s="130" t="s">
        <v>622</v>
      </c>
      <c r="F368" s="130" t="s">
        <v>623</v>
      </c>
      <c r="G368" s="132" t="s">
        <v>24</v>
      </c>
      <c r="H368" s="132" t="s">
        <v>25</v>
      </c>
      <c r="I368" s="132" t="s">
        <v>45</v>
      </c>
      <c r="J368" s="132" t="s">
        <v>449</v>
      </c>
      <c r="K368" s="133">
        <v>24.1</v>
      </c>
      <c r="L368" s="137" t="s">
        <v>47</v>
      </c>
      <c r="M368" s="134"/>
      <c r="N368" s="134"/>
      <c r="O368" s="130" t="s">
        <v>28</v>
      </c>
      <c r="P368" s="135">
        <v>8.52</v>
      </c>
      <c r="Q368" s="136">
        <f t="shared" si="22"/>
        <v>205.33199999999999</v>
      </c>
      <c r="R368" s="135">
        <v>1</v>
      </c>
      <c r="S368" s="135">
        <f t="shared" si="23"/>
        <v>48.2</v>
      </c>
      <c r="T368" s="135">
        <v>4</v>
      </c>
    </row>
    <row r="369" spans="1:20" ht="25.5" customHeight="1">
      <c r="A369" s="130">
        <v>362</v>
      </c>
      <c r="B369" s="130" t="s">
        <v>610</v>
      </c>
      <c r="C369" s="130" t="s">
        <v>733</v>
      </c>
      <c r="D369" s="131" t="s">
        <v>1055</v>
      </c>
      <c r="E369" s="130" t="s">
        <v>637</v>
      </c>
      <c r="F369" s="130" t="s">
        <v>60</v>
      </c>
      <c r="G369" s="132" t="s">
        <v>24</v>
      </c>
      <c r="H369" s="132" t="s">
        <v>25</v>
      </c>
      <c r="I369" s="132" t="s">
        <v>45</v>
      </c>
      <c r="J369" s="132" t="s">
        <v>46</v>
      </c>
      <c r="K369" s="133">
        <v>15.1</v>
      </c>
      <c r="L369" s="134">
        <v>36526</v>
      </c>
      <c r="M369" s="134"/>
      <c r="N369" s="134"/>
      <c r="O369" s="130" t="s">
        <v>28</v>
      </c>
      <c r="P369" s="135">
        <v>8.7200000000000006</v>
      </c>
      <c r="Q369" s="136">
        <f t="shared" si="22"/>
        <v>131.672</v>
      </c>
      <c r="R369" s="135">
        <v>1</v>
      </c>
      <c r="S369" s="135">
        <f t="shared" si="23"/>
        <v>30.2</v>
      </c>
      <c r="T369" s="135">
        <v>4</v>
      </c>
    </row>
    <row r="370" spans="1:20" ht="12.75" customHeight="1">
      <c r="A370" s="130">
        <v>363</v>
      </c>
      <c r="B370" s="130" t="s">
        <v>610</v>
      </c>
      <c r="C370" s="130" t="s">
        <v>624</v>
      </c>
      <c r="D370" s="131" t="s">
        <v>1056</v>
      </c>
      <c r="E370" s="130" t="s">
        <v>625</v>
      </c>
      <c r="F370" s="130" t="s">
        <v>182</v>
      </c>
      <c r="G370" s="132" t="s">
        <v>24</v>
      </c>
      <c r="H370" s="132" t="s">
        <v>121</v>
      </c>
      <c r="I370" s="132" t="s">
        <v>127</v>
      </c>
      <c r="J370" s="132" t="s">
        <v>274</v>
      </c>
      <c r="K370" s="133">
        <v>2.5</v>
      </c>
      <c r="L370" s="134">
        <v>25569</v>
      </c>
      <c r="M370" s="134"/>
      <c r="N370" s="134"/>
      <c r="O370" s="130" t="s">
        <v>35</v>
      </c>
      <c r="P370" s="135">
        <v>5</v>
      </c>
      <c r="Q370" s="136">
        <f t="shared" si="22"/>
        <v>12.5</v>
      </c>
      <c r="R370" s="135">
        <v>0</v>
      </c>
      <c r="S370" s="135">
        <f t="shared" si="23"/>
        <v>0</v>
      </c>
      <c r="T370" s="135">
        <v>4</v>
      </c>
    </row>
    <row r="371" spans="1:20" ht="12.75" customHeight="1">
      <c r="A371" s="130">
        <v>364</v>
      </c>
      <c r="B371" s="130" t="s">
        <v>610</v>
      </c>
      <c r="C371" s="130" t="s">
        <v>624</v>
      </c>
      <c r="D371" s="131" t="s">
        <v>1057</v>
      </c>
      <c r="E371" s="130" t="s">
        <v>626</v>
      </c>
      <c r="F371" s="130" t="s">
        <v>627</v>
      </c>
      <c r="G371" s="132" t="s">
        <v>24</v>
      </c>
      <c r="H371" s="132" t="s">
        <v>25</v>
      </c>
      <c r="I371" s="132" t="s">
        <v>127</v>
      </c>
      <c r="J371" s="132" t="s">
        <v>116</v>
      </c>
      <c r="K371" s="133">
        <v>9</v>
      </c>
      <c r="L371" s="134">
        <v>29587</v>
      </c>
      <c r="M371" s="134"/>
      <c r="N371" s="134"/>
      <c r="O371" s="130" t="s">
        <v>41</v>
      </c>
      <c r="P371" s="135">
        <v>6</v>
      </c>
      <c r="Q371" s="136">
        <f t="shared" si="22"/>
        <v>54</v>
      </c>
      <c r="R371" s="135">
        <v>0</v>
      </c>
      <c r="S371" s="135">
        <f t="shared" si="23"/>
        <v>0</v>
      </c>
      <c r="T371" s="135">
        <v>5</v>
      </c>
    </row>
    <row r="372" spans="1:20" ht="12.75" customHeight="1">
      <c r="A372" s="130">
        <v>365</v>
      </c>
      <c r="B372" s="130" t="s">
        <v>610</v>
      </c>
      <c r="C372" s="130" t="s">
        <v>245</v>
      </c>
      <c r="D372" s="131" t="s">
        <v>792</v>
      </c>
      <c r="E372" s="130" t="s">
        <v>59</v>
      </c>
      <c r="F372" s="130" t="s">
        <v>627</v>
      </c>
      <c r="G372" s="132" t="s">
        <v>24</v>
      </c>
      <c r="H372" s="132" t="s">
        <v>25</v>
      </c>
      <c r="I372" s="132" t="s">
        <v>127</v>
      </c>
      <c r="J372" s="132" t="s">
        <v>116</v>
      </c>
      <c r="K372" s="133">
        <v>10</v>
      </c>
      <c r="L372" s="134">
        <v>31778</v>
      </c>
      <c r="M372" s="134"/>
      <c r="N372" s="134"/>
      <c r="O372" s="130" t="s">
        <v>41</v>
      </c>
      <c r="P372" s="135">
        <v>6</v>
      </c>
      <c r="Q372" s="136">
        <f t="shared" si="22"/>
        <v>60</v>
      </c>
      <c r="R372" s="135">
        <v>0</v>
      </c>
      <c r="S372" s="135">
        <f t="shared" si="23"/>
        <v>0</v>
      </c>
      <c r="T372" s="135">
        <v>5</v>
      </c>
    </row>
    <row r="373" spans="1:20" ht="12.75" customHeight="1">
      <c r="A373" s="130">
        <v>366</v>
      </c>
      <c r="B373" s="130" t="s">
        <v>610</v>
      </c>
      <c r="C373" s="130" t="s">
        <v>245</v>
      </c>
      <c r="D373" s="131" t="s">
        <v>1058</v>
      </c>
      <c r="E373" s="130" t="s">
        <v>43</v>
      </c>
      <c r="F373" s="130" t="s">
        <v>60</v>
      </c>
      <c r="G373" s="132" t="s">
        <v>24</v>
      </c>
      <c r="H373" s="132" t="s">
        <v>121</v>
      </c>
      <c r="I373" s="132" t="s">
        <v>127</v>
      </c>
      <c r="J373" s="132" t="s">
        <v>628</v>
      </c>
      <c r="K373" s="133">
        <v>8</v>
      </c>
      <c r="L373" s="134">
        <v>25934</v>
      </c>
      <c r="M373" s="134"/>
      <c r="N373" s="134"/>
      <c r="O373" s="130" t="s">
        <v>35</v>
      </c>
      <c r="P373" s="135">
        <v>4</v>
      </c>
      <c r="Q373" s="136">
        <f t="shared" ref="Q373:Q388" si="24">P373*K373</f>
        <v>32</v>
      </c>
      <c r="R373" s="135">
        <v>0</v>
      </c>
      <c r="S373" s="135">
        <f t="shared" ref="S373:S388" si="25">R373*K373*2</f>
        <v>0</v>
      </c>
      <c r="T373" s="135">
        <v>5</v>
      </c>
    </row>
    <row r="374" spans="1:20" ht="12.75" customHeight="1">
      <c r="A374" s="130">
        <v>367</v>
      </c>
      <c r="B374" s="130" t="s">
        <v>610</v>
      </c>
      <c r="C374" s="130" t="s">
        <v>245</v>
      </c>
      <c r="D374" s="131" t="s">
        <v>789</v>
      </c>
      <c r="E374" s="130" t="s">
        <v>629</v>
      </c>
      <c r="F374" s="130" t="s">
        <v>60</v>
      </c>
      <c r="G374" s="132" t="s">
        <v>24</v>
      </c>
      <c r="H374" s="132" t="s">
        <v>121</v>
      </c>
      <c r="I374" s="132" t="s">
        <v>127</v>
      </c>
      <c r="J374" s="132" t="s">
        <v>34</v>
      </c>
      <c r="K374" s="133">
        <v>8</v>
      </c>
      <c r="L374" s="134">
        <v>25934</v>
      </c>
      <c r="M374" s="134"/>
      <c r="N374" s="134"/>
      <c r="O374" s="130" t="s">
        <v>35</v>
      </c>
      <c r="P374" s="135">
        <v>7</v>
      </c>
      <c r="Q374" s="136">
        <f t="shared" si="24"/>
        <v>56</v>
      </c>
      <c r="R374" s="135">
        <v>1</v>
      </c>
      <c r="S374" s="135">
        <f t="shared" si="25"/>
        <v>16</v>
      </c>
      <c r="T374" s="135">
        <v>5</v>
      </c>
    </row>
    <row r="375" spans="1:20" ht="12.75" customHeight="1">
      <c r="A375" s="130">
        <v>368</v>
      </c>
      <c r="B375" s="130" t="s">
        <v>610</v>
      </c>
      <c r="C375" s="130" t="s">
        <v>734</v>
      </c>
      <c r="D375" s="131" t="s">
        <v>1059</v>
      </c>
      <c r="E375" s="130" t="s">
        <v>630</v>
      </c>
      <c r="F375" s="130" t="s">
        <v>631</v>
      </c>
      <c r="G375" s="132" t="s">
        <v>24</v>
      </c>
      <c r="H375" s="132" t="s">
        <v>25</v>
      </c>
      <c r="I375" s="132" t="s">
        <v>72</v>
      </c>
      <c r="J375" s="132" t="s">
        <v>34</v>
      </c>
      <c r="K375" s="133">
        <v>9.5</v>
      </c>
      <c r="L375" s="134">
        <v>34700</v>
      </c>
      <c r="M375" s="134"/>
      <c r="N375" s="134"/>
      <c r="O375" s="130" t="s">
        <v>28</v>
      </c>
      <c r="P375" s="135">
        <v>7</v>
      </c>
      <c r="Q375" s="136">
        <f t="shared" si="24"/>
        <v>66.5</v>
      </c>
      <c r="R375" s="135">
        <v>1</v>
      </c>
      <c r="S375" s="135">
        <f t="shared" si="25"/>
        <v>19</v>
      </c>
      <c r="T375" s="135">
        <v>4</v>
      </c>
    </row>
    <row r="376" spans="1:20" ht="12.75" customHeight="1">
      <c r="A376" s="130">
        <v>369</v>
      </c>
      <c r="B376" s="130" t="s">
        <v>610</v>
      </c>
      <c r="C376" s="130" t="s">
        <v>632</v>
      </c>
      <c r="D376" s="131" t="s">
        <v>1060</v>
      </c>
      <c r="E376" s="130" t="s">
        <v>633</v>
      </c>
      <c r="F376" s="130" t="s">
        <v>599</v>
      </c>
      <c r="G376" s="132" t="s">
        <v>24</v>
      </c>
      <c r="H376" s="132" t="s">
        <v>25</v>
      </c>
      <c r="I376" s="132" t="s">
        <v>45</v>
      </c>
      <c r="J376" s="132" t="s">
        <v>27</v>
      </c>
      <c r="K376" s="133">
        <v>85.92</v>
      </c>
      <c r="L376" s="134">
        <v>31778</v>
      </c>
      <c r="M376" s="137" t="s">
        <v>47</v>
      </c>
      <c r="N376" s="134"/>
      <c r="O376" s="130" t="s">
        <v>48</v>
      </c>
      <c r="P376" s="135">
        <v>8</v>
      </c>
      <c r="Q376" s="136">
        <f t="shared" si="24"/>
        <v>687.36</v>
      </c>
      <c r="R376" s="135">
        <v>1</v>
      </c>
      <c r="S376" s="135">
        <f t="shared" si="25"/>
        <v>171.84</v>
      </c>
      <c r="T376" s="135">
        <v>4</v>
      </c>
    </row>
    <row r="377" spans="1:20" ht="12.75" customHeight="1">
      <c r="A377" s="130">
        <v>370</v>
      </c>
      <c r="B377" s="130" t="s">
        <v>610</v>
      </c>
      <c r="C377" s="130" t="s">
        <v>632</v>
      </c>
      <c r="D377" s="131" t="s">
        <v>1061</v>
      </c>
      <c r="E377" s="130" t="s">
        <v>634</v>
      </c>
      <c r="F377" s="130" t="s">
        <v>635</v>
      </c>
      <c r="G377" s="132" t="s">
        <v>24</v>
      </c>
      <c r="H377" s="132" t="s">
        <v>121</v>
      </c>
      <c r="I377" s="132" t="s">
        <v>127</v>
      </c>
      <c r="J377" s="132" t="s">
        <v>27</v>
      </c>
      <c r="K377" s="133">
        <v>39</v>
      </c>
      <c r="L377" s="134">
        <v>32143</v>
      </c>
      <c r="M377" s="137" t="s">
        <v>168</v>
      </c>
      <c r="N377" s="134"/>
      <c r="O377" s="130" t="s">
        <v>28</v>
      </c>
      <c r="P377" s="135">
        <v>8</v>
      </c>
      <c r="Q377" s="136">
        <f t="shared" si="24"/>
        <v>312</v>
      </c>
      <c r="R377" s="135">
        <v>1</v>
      </c>
      <c r="S377" s="135">
        <f t="shared" si="25"/>
        <v>78</v>
      </c>
      <c r="T377" s="135">
        <v>4</v>
      </c>
    </row>
    <row r="378" spans="1:20" s="70" customFormat="1" ht="12.75" customHeight="1">
      <c r="A378" s="130">
        <v>371</v>
      </c>
      <c r="B378" s="130" t="s">
        <v>610</v>
      </c>
      <c r="C378" s="130" t="s">
        <v>636</v>
      </c>
      <c r="D378" s="131" t="s">
        <v>779</v>
      </c>
      <c r="E378" s="130" t="s">
        <v>630</v>
      </c>
      <c r="F378" s="130" t="s">
        <v>599</v>
      </c>
      <c r="G378" s="132" t="s">
        <v>24</v>
      </c>
      <c r="H378" s="132" t="s">
        <v>25</v>
      </c>
      <c r="I378" s="132" t="s">
        <v>26</v>
      </c>
      <c r="J378" s="132" t="s">
        <v>116</v>
      </c>
      <c r="K378" s="133">
        <v>80</v>
      </c>
      <c r="L378" s="134">
        <v>27030</v>
      </c>
      <c r="M378" s="134"/>
      <c r="N378" s="134"/>
      <c r="O378" s="130" t="s">
        <v>41</v>
      </c>
      <c r="P378" s="135">
        <v>6</v>
      </c>
      <c r="Q378" s="136">
        <f t="shared" si="24"/>
        <v>480</v>
      </c>
      <c r="R378" s="135">
        <v>1</v>
      </c>
      <c r="S378" s="135">
        <f t="shared" si="25"/>
        <v>160</v>
      </c>
      <c r="T378" s="135">
        <v>4</v>
      </c>
    </row>
    <row r="379" spans="1:20" ht="12.75" customHeight="1">
      <c r="A379" s="130">
        <v>372</v>
      </c>
      <c r="B379" s="130" t="s">
        <v>610</v>
      </c>
      <c r="C379" s="130" t="s">
        <v>740</v>
      </c>
      <c r="D379" s="131"/>
      <c r="E379" s="130"/>
      <c r="F379" s="130" t="s">
        <v>635</v>
      </c>
      <c r="G379" s="132"/>
      <c r="H379" s="132" t="s">
        <v>25</v>
      </c>
      <c r="I379" s="132"/>
      <c r="J379" s="132" t="s">
        <v>27</v>
      </c>
      <c r="K379" s="133">
        <v>42.2</v>
      </c>
      <c r="L379" s="134">
        <v>41249</v>
      </c>
      <c r="M379" s="134"/>
      <c r="N379" s="134"/>
      <c r="O379" s="130" t="s">
        <v>48</v>
      </c>
      <c r="P379" s="135"/>
      <c r="Q379" s="136"/>
      <c r="R379" s="135"/>
      <c r="S379" s="135"/>
      <c r="T379" s="135">
        <v>4</v>
      </c>
    </row>
    <row r="380" spans="1:20" ht="12.75" customHeight="1">
      <c r="A380" s="205">
        <v>373</v>
      </c>
      <c r="B380" s="205" t="s">
        <v>638</v>
      </c>
      <c r="C380" s="205" t="s">
        <v>693</v>
      </c>
      <c r="D380" s="206" t="s">
        <v>803</v>
      </c>
      <c r="E380" s="205" t="s">
        <v>639</v>
      </c>
      <c r="F380" s="205" t="s">
        <v>60</v>
      </c>
      <c r="G380" s="207" t="s">
        <v>24</v>
      </c>
      <c r="H380" s="207" t="s">
        <v>25</v>
      </c>
      <c r="I380" s="207" t="s">
        <v>26</v>
      </c>
      <c r="J380" s="207" t="s">
        <v>640</v>
      </c>
      <c r="K380" s="208">
        <v>24.6</v>
      </c>
      <c r="L380" s="209">
        <v>32509</v>
      </c>
      <c r="M380" s="209"/>
      <c r="N380" s="209"/>
      <c r="O380" s="205" t="s">
        <v>28</v>
      </c>
      <c r="P380" s="210">
        <v>8.25</v>
      </c>
      <c r="Q380" s="211">
        <f t="shared" si="24"/>
        <v>202.95000000000002</v>
      </c>
      <c r="R380" s="210">
        <v>1</v>
      </c>
      <c r="S380" s="210">
        <f t="shared" si="25"/>
        <v>49.2</v>
      </c>
      <c r="T380" s="210">
        <v>4</v>
      </c>
    </row>
    <row r="381" spans="1:20" ht="12.75" customHeight="1">
      <c r="A381" s="205">
        <v>374</v>
      </c>
      <c r="B381" s="205" t="s">
        <v>638</v>
      </c>
      <c r="C381" s="205" t="s">
        <v>693</v>
      </c>
      <c r="D381" s="206" t="s">
        <v>1062</v>
      </c>
      <c r="E381" s="205" t="s">
        <v>641</v>
      </c>
      <c r="F381" s="205" t="s">
        <v>327</v>
      </c>
      <c r="G381" s="207" t="s">
        <v>24</v>
      </c>
      <c r="H381" s="207" t="s">
        <v>25</v>
      </c>
      <c r="I381" s="207" t="s">
        <v>26</v>
      </c>
      <c r="J381" s="207" t="s">
        <v>27</v>
      </c>
      <c r="K381" s="208">
        <v>36</v>
      </c>
      <c r="L381" s="209">
        <v>35431</v>
      </c>
      <c r="M381" s="209"/>
      <c r="N381" s="209"/>
      <c r="O381" s="205" t="s">
        <v>28</v>
      </c>
      <c r="P381" s="210">
        <v>8</v>
      </c>
      <c r="Q381" s="211">
        <f t="shared" si="24"/>
        <v>288</v>
      </c>
      <c r="R381" s="210">
        <v>1</v>
      </c>
      <c r="S381" s="210">
        <f t="shared" si="25"/>
        <v>72</v>
      </c>
      <c r="T381" s="210">
        <v>4</v>
      </c>
    </row>
    <row r="382" spans="1:20" ht="12.75" customHeight="1">
      <c r="A382" s="205">
        <v>375</v>
      </c>
      <c r="B382" s="205" t="s">
        <v>638</v>
      </c>
      <c r="C382" s="205" t="s">
        <v>693</v>
      </c>
      <c r="D382" s="206" t="s">
        <v>1063</v>
      </c>
      <c r="E382" s="205" t="s">
        <v>642</v>
      </c>
      <c r="F382" s="205" t="s">
        <v>643</v>
      </c>
      <c r="G382" s="207" t="s">
        <v>24</v>
      </c>
      <c r="H382" s="207" t="s">
        <v>121</v>
      </c>
      <c r="I382" s="207" t="s">
        <v>127</v>
      </c>
      <c r="J382" s="207" t="s">
        <v>516</v>
      </c>
      <c r="K382" s="208">
        <v>10.5</v>
      </c>
      <c r="L382" s="209">
        <v>35065</v>
      </c>
      <c r="M382" s="212" t="s">
        <v>644</v>
      </c>
      <c r="N382" s="209"/>
      <c r="O382" s="205" t="s">
        <v>28</v>
      </c>
      <c r="P382" s="210">
        <v>7.4</v>
      </c>
      <c r="Q382" s="211">
        <f t="shared" si="24"/>
        <v>77.7</v>
      </c>
      <c r="R382" s="210">
        <v>0.5</v>
      </c>
      <c r="S382" s="210">
        <f t="shared" si="25"/>
        <v>10.5</v>
      </c>
      <c r="T382" s="210">
        <v>5</v>
      </c>
    </row>
    <row r="383" spans="1:20" ht="12.75" customHeight="1">
      <c r="A383" s="205">
        <v>376</v>
      </c>
      <c r="B383" s="205" t="s">
        <v>638</v>
      </c>
      <c r="C383" s="205" t="s">
        <v>735</v>
      </c>
      <c r="D383" s="206" t="s">
        <v>1064</v>
      </c>
      <c r="E383" s="205" t="s">
        <v>645</v>
      </c>
      <c r="F383" s="205" t="s">
        <v>646</v>
      </c>
      <c r="G383" s="207" t="s">
        <v>24</v>
      </c>
      <c r="H383" s="207" t="s">
        <v>25</v>
      </c>
      <c r="I383" s="207" t="s">
        <v>45</v>
      </c>
      <c r="J383" s="207" t="s">
        <v>201</v>
      </c>
      <c r="K383" s="208">
        <v>23.1</v>
      </c>
      <c r="L383" s="209">
        <v>30682</v>
      </c>
      <c r="M383" s="212" t="s">
        <v>47</v>
      </c>
      <c r="N383" s="209"/>
      <c r="O383" s="205" t="s">
        <v>28</v>
      </c>
      <c r="P383" s="210">
        <v>8</v>
      </c>
      <c r="Q383" s="211">
        <f t="shared" si="24"/>
        <v>184.8</v>
      </c>
      <c r="R383" s="210">
        <v>1</v>
      </c>
      <c r="S383" s="210">
        <f t="shared" si="25"/>
        <v>46.2</v>
      </c>
      <c r="T383" s="210">
        <v>5</v>
      </c>
    </row>
    <row r="384" spans="1:20" ht="26.25" customHeight="1">
      <c r="A384" s="205">
        <v>377</v>
      </c>
      <c r="B384" s="205" t="s">
        <v>638</v>
      </c>
      <c r="C384" s="205" t="s">
        <v>736</v>
      </c>
      <c r="D384" s="206" t="s">
        <v>1065</v>
      </c>
      <c r="E384" s="205" t="s">
        <v>43</v>
      </c>
      <c r="F384" s="205" t="s">
        <v>647</v>
      </c>
      <c r="G384" s="207" t="s">
        <v>24</v>
      </c>
      <c r="H384" s="207" t="s">
        <v>25</v>
      </c>
      <c r="I384" s="207" t="s">
        <v>72</v>
      </c>
      <c r="J384" s="207" t="s">
        <v>418</v>
      </c>
      <c r="K384" s="208">
        <v>35.4</v>
      </c>
      <c r="L384" s="209" t="s">
        <v>133</v>
      </c>
      <c r="M384" s="209"/>
      <c r="N384" s="209"/>
      <c r="O384" s="205" t="s">
        <v>41</v>
      </c>
      <c r="P384" s="210">
        <v>7.7</v>
      </c>
      <c r="Q384" s="211">
        <f t="shared" si="24"/>
        <v>272.58</v>
      </c>
      <c r="R384" s="210">
        <v>1</v>
      </c>
      <c r="S384" s="210">
        <f t="shared" si="25"/>
        <v>70.8</v>
      </c>
      <c r="T384" s="210">
        <v>4</v>
      </c>
    </row>
    <row r="385" spans="1:20" ht="27" customHeight="1">
      <c r="A385" s="205">
        <v>378</v>
      </c>
      <c r="B385" s="205" t="s">
        <v>638</v>
      </c>
      <c r="C385" s="205" t="s">
        <v>736</v>
      </c>
      <c r="D385" s="206" t="s">
        <v>822</v>
      </c>
      <c r="E385" s="205" t="s">
        <v>43</v>
      </c>
      <c r="F385" s="205" t="s">
        <v>648</v>
      </c>
      <c r="G385" s="207" t="s">
        <v>24</v>
      </c>
      <c r="H385" s="207" t="s">
        <v>25</v>
      </c>
      <c r="I385" s="207" t="s">
        <v>72</v>
      </c>
      <c r="J385" s="207" t="s">
        <v>649</v>
      </c>
      <c r="K385" s="208">
        <v>10.5</v>
      </c>
      <c r="L385" s="209" t="s">
        <v>133</v>
      </c>
      <c r="M385" s="209"/>
      <c r="N385" s="209"/>
      <c r="O385" s="205" t="s">
        <v>41</v>
      </c>
      <c r="P385" s="210">
        <v>8.1</v>
      </c>
      <c r="Q385" s="211">
        <f t="shared" si="24"/>
        <v>85.05</v>
      </c>
      <c r="R385" s="210">
        <v>1</v>
      </c>
      <c r="S385" s="210">
        <f t="shared" si="25"/>
        <v>21</v>
      </c>
      <c r="T385" s="210">
        <v>4</v>
      </c>
    </row>
    <row r="386" spans="1:20" ht="27.75" customHeight="1">
      <c r="A386" s="205">
        <v>379</v>
      </c>
      <c r="B386" s="205" t="s">
        <v>638</v>
      </c>
      <c r="C386" s="205" t="s">
        <v>736</v>
      </c>
      <c r="D386" s="206" t="s">
        <v>1066</v>
      </c>
      <c r="E386" s="205" t="s">
        <v>650</v>
      </c>
      <c r="F386" s="205" t="s">
        <v>646</v>
      </c>
      <c r="G386" s="207" t="s">
        <v>24</v>
      </c>
      <c r="H386" s="207" t="s">
        <v>25</v>
      </c>
      <c r="I386" s="207" t="s">
        <v>72</v>
      </c>
      <c r="J386" s="207" t="s">
        <v>414</v>
      </c>
      <c r="K386" s="208">
        <v>40.9</v>
      </c>
      <c r="L386" s="209" t="s">
        <v>133</v>
      </c>
      <c r="M386" s="209"/>
      <c r="N386" s="209"/>
      <c r="O386" s="205" t="s">
        <v>41</v>
      </c>
      <c r="P386" s="210">
        <v>7.9</v>
      </c>
      <c r="Q386" s="211">
        <f t="shared" si="24"/>
        <v>323.11</v>
      </c>
      <c r="R386" s="210">
        <v>1</v>
      </c>
      <c r="S386" s="210">
        <f t="shared" si="25"/>
        <v>81.8</v>
      </c>
      <c r="T386" s="210">
        <v>4</v>
      </c>
    </row>
    <row r="387" spans="1:20" s="73" customFormat="1" ht="15.75" customHeight="1">
      <c r="A387" s="205">
        <v>380</v>
      </c>
      <c r="B387" s="205" t="s">
        <v>638</v>
      </c>
      <c r="C387" s="205" t="s">
        <v>737</v>
      </c>
      <c r="D387" s="206" t="s">
        <v>1067</v>
      </c>
      <c r="E387" s="205" t="s">
        <v>651</v>
      </c>
      <c r="F387" s="205" t="s">
        <v>60</v>
      </c>
      <c r="G387" s="207" t="s">
        <v>24</v>
      </c>
      <c r="H387" s="207" t="s">
        <v>25</v>
      </c>
      <c r="I387" s="207" t="s">
        <v>45</v>
      </c>
      <c r="J387" s="207" t="s">
        <v>201</v>
      </c>
      <c r="K387" s="208">
        <v>14.1</v>
      </c>
      <c r="L387" s="209">
        <v>26665</v>
      </c>
      <c r="M387" s="212" t="s">
        <v>47</v>
      </c>
      <c r="N387" s="209"/>
      <c r="O387" s="205" t="s">
        <v>28</v>
      </c>
      <c r="P387" s="210">
        <v>8</v>
      </c>
      <c r="Q387" s="211">
        <f t="shared" si="24"/>
        <v>112.8</v>
      </c>
      <c r="R387" s="210">
        <v>1</v>
      </c>
      <c r="S387" s="210">
        <f t="shared" si="25"/>
        <v>28.2</v>
      </c>
      <c r="T387" s="210">
        <v>5</v>
      </c>
    </row>
    <row r="388" spans="1:20" ht="15.75" customHeight="1">
      <c r="A388" s="205">
        <v>381</v>
      </c>
      <c r="B388" s="205" t="s">
        <v>638</v>
      </c>
      <c r="C388" s="205" t="s">
        <v>738</v>
      </c>
      <c r="D388" s="206" t="s">
        <v>1068</v>
      </c>
      <c r="E388" s="205"/>
      <c r="F388" s="205" t="s">
        <v>647</v>
      </c>
      <c r="G388" s="207" t="s">
        <v>24</v>
      </c>
      <c r="H388" s="207" t="s">
        <v>25</v>
      </c>
      <c r="I388" s="207" t="s">
        <v>45</v>
      </c>
      <c r="J388" s="207" t="s">
        <v>201</v>
      </c>
      <c r="K388" s="208">
        <v>18</v>
      </c>
      <c r="L388" s="212" t="s">
        <v>755</v>
      </c>
      <c r="M388" s="209">
        <v>38718</v>
      </c>
      <c r="N388" s="209"/>
      <c r="O388" s="205" t="s">
        <v>48</v>
      </c>
      <c r="P388" s="213">
        <v>8.36</v>
      </c>
      <c r="Q388" s="211">
        <f t="shared" si="24"/>
        <v>150.47999999999999</v>
      </c>
      <c r="R388" s="213">
        <v>1</v>
      </c>
      <c r="S388" s="213">
        <f t="shared" si="25"/>
        <v>36</v>
      </c>
      <c r="T388" s="210">
        <v>5</v>
      </c>
    </row>
    <row r="389" spans="1:20" ht="15.75" customHeight="1">
      <c r="A389" s="214">
        <v>382</v>
      </c>
      <c r="B389" s="214" t="s">
        <v>638</v>
      </c>
      <c r="C389" s="214" t="s">
        <v>739</v>
      </c>
      <c r="D389" s="215"/>
      <c r="E389" s="214"/>
      <c r="F389" s="214" t="s">
        <v>303</v>
      </c>
      <c r="G389" s="216" t="s">
        <v>24</v>
      </c>
      <c r="H389" s="216" t="s">
        <v>121</v>
      </c>
      <c r="I389" s="216"/>
      <c r="J389" s="216" t="s">
        <v>451</v>
      </c>
      <c r="K389" s="217">
        <v>35</v>
      </c>
      <c r="L389" s="218">
        <v>27395</v>
      </c>
      <c r="M389" s="218"/>
      <c r="N389" s="218"/>
      <c r="O389" s="214" t="s">
        <v>28</v>
      </c>
      <c r="P389" s="210"/>
      <c r="Q389" s="219"/>
      <c r="R389" s="210"/>
      <c r="S389" s="210"/>
      <c r="T389" s="210">
        <v>4</v>
      </c>
    </row>
    <row r="390" spans="1:20" ht="15.75" customHeight="1">
      <c r="A390" s="205">
        <v>383</v>
      </c>
      <c r="B390" s="205" t="s">
        <v>638</v>
      </c>
      <c r="C390" s="205" t="s">
        <v>739</v>
      </c>
      <c r="D390" s="206"/>
      <c r="E390" s="205"/>
      <c r="F390" s="205" t="s">
        <v>60</v>
      </c>
      <c r="G390" s="207" t="s">
        <v>24</v>
      </c>
      <c r="H390" s="207" t="s">
        <v>25</v>
      </c>
      <c r="I390" s="207"/>
      <c r="J390" s="207" t="s">
        <v>116</v>
      </c>
      <c r="K390" s="208">
        <v>16.8</v>
      </c>
      <c r="L390" s="209">
        <v>27395</v>
      </c>
      <c r="M390" s="209"/>
      <c r="N390" s="209"/>
      <c r="O390" s="205" t="s">
        <v>28</v>
      </c>
      <c r="P390" s="210"/>
      <c r="Q390" s="219"/>
      <c r="R390" s="210"/>
      <c r="S390" s="210"/>
      <c r="T390" s="210">
        <v>4</v>
      </c>
    </row>
    <row r="391" spans="1:20" ht="15.75" customHeight="1">
      <c r="A391" s="205">
        <v>384</v>
      </c>
      <c r="B391" s="205" t="s">
        <v>638</v>
      </c>
      <c r="C391" s="205" t="s">
        <v>739</v>
      </c>
      <c r="D391" s="206"/>
      <c r="E391" s="205"/>
      <c r="F391" s="205" t="s">
        <v>652</v>
      </c>
      <c r="G391" s="207" t="s">
        <v>24</v>
      </c>
      <c r="H391" s="207" t="s">
        <v>25</v>
      </c>
      <c r="I391" s="207"/>
      <c r="J391" s="207" t="s">
        <v>116</v>
      </c>
      <c r="K391" s="208">
        <v>35</v>
      </c>
      <c r="L391" s="209">
        <v>27395</v>
      </c>
      <c r="M391" s="209"/>
      <c r="N391" s="209"/>
      <c r="O391" s="205" t="s">
        <v>28</v>
      </c>
      <c r="P391" s="210"/>
      <c r="Q391" s="219"/>
      <c r="R391" s="210"/>
      <c r="S391" s="210"/>
      <c r="T391" s="210">
        <v>4</v>
      </c>
    </row>
    <row r="392" spans="1:20" ht="15.75" customHeight="1">
      <c r="A392" s="20"/>
      <c r="B392" s="20"/>
      <c r="C392" s="20"/>
      <c r="D392" s="66"/>
      <c r="E392" s="20"/>
      <c r="F392" s="20"/>
      <c r="G392" s="24"/>
      <c r="H392" s="24"/>
      <c r="I392" s="24"/>
      <c r="J392" s="24"/>
      <c r="K392" s="29"/>
      <c r="L392" s="32"/>
      <c r="M392" s="30"/>
      <c r="N392" s="30"/>
      <c r="O392" s="20"/>
      <c r="T392" s="154"/>
    </row>
    <row r="393" spans="1:20" ht="15.75" customHeight="1">
      <c r="A393" s="33"/>
      <c r="B393" s="33"/>
      <c r="C393" s="33"/>
      <c r="D393" s="34"/>
      <c r="E393" s="33"/>
      <c r="F393" s="33"/>
      <c r="G393" s="35"/>
      <c r="H393" s="35"/>
      <c r="I393" s="35"/>
      <c r="J393" s="35"/>
      <c r="K393" s="36"/>
      <c r="L393" s="37"/>
      <c r="M393" s="38"/>
      <c r="N393" s="38"/>
      <c r="O393" s="33"/>
      <c r="T393" s="4"/>
    </row>
    <row r="394" spans="1:20" ht="15.75" customHeight="1">
      <c r="A394" s="33"/>
      <c r="B394" s="33"/>
      <c r="C394" s="33"/>
      <c r="D394" s="34"/>
      <c r="E394" s="33"/>
      <c r="F394" s="33"/>
      <c r="G394" s="35"/>
      <c r="H394" s="35"/>
      <c r="I394" s="35"/>
      <c r="J394" s="35"/>
      <c r="K394" s="36"/>
      <c r="L394" s="37"/>
      <c r="M394" s="38"/>
      <c r="N394" s="38"/>
      <c r="O394" s="33"/>
      <c r="T394" s="4"/>
    </row>
    <row r="395" spans="1:20" ht="15.75" customHeight="1">
      <c r="A395" s="33"/>
      <c r="B395" s="33"/>
      <c r="C395" s="33"/>
      <c r="D395" s="34"/>
      <c r="E395" s="33"/>
      <c r="F395" s="33"/>
      <c r="G395" s="35"/>
      <c r="H395" s="35"/>
      <c r="I395" s="35"/>
      <c r="J395" s="35"/>
      <c r="K395" s="36"/>
      <c r="L395" s="37"/>
      <c r="M395" s="38"/>
      <c r="N395" s="38"/>
      <c r="O395" s="33"/>
      <c r="T395" s="4"/>
    </row>
    <row r="396" spans="1:20" ht="15.75" customHeight="1">
      <c r="A396" s="33"/>
      <c r="B396" s="33"/>
      <c r="C396" s="33"/>
      <c r="D396" s="34"/>
      <c r="E396" s="33"/>
      <c r="F396" s="33"/>
      <c r="G396" s="35"/>
      <c r="H396" s="35"/>
      <c r="I396" s="35"/>
      <c r="J396" s="35"/>
      <c r="K396" s="36"/>
      <c r="L396" s="37"/>
      <c r="M396" s="38"/>
      <c r="N396" s="38"/>
      <c r="O396" s="33"/>
      <c r="T396" s="4"/>
    </row>
    <row r="397" spans="1:20" ht="15.75" customHeight="1">
      <c r="A397" s="33"/>
      <c r="B397" s="33"/>
      <c r="C397" s="33"/>
      <c r="D397" s="34"/>
      <c r="E397" s="33"/>
      <c r="F397" s="33"/>
      <c r="G397" s="35"/>
      <c r="H397" s="35"/>
      <c r="I397" s="35"/>
      <c r="J397" s="35"/>
      <c r="K397" s="36"/>
      <c r="L397" s="37"/>
      <c r="M397" s="38"/>
      <c r="N397" s="38"/>
      <c r="O397" s="33"/>
      <c r="T397" s="4"/>
    </row>
    <row r="398" spans="1:20" ht="15.75" customHeight="1">
      <c r="A398" s="33"/>
      <c r="B398" s="33"/>
      <c r="C398" s="33"/>
      <c r="D398" s="34"/>
      <c r="E398" s="33"/>
      <c r="F398" s="33"/>
      <c r="G398" s="35"/>
      <c r="H398" s="35"/>
      <c r="I398" s="35"/>
      <c r="J398" s="35"/>
      <c r="K398" s="36"/>
      <c r="L398" s="37"/>
      <c r="M398" s="38"/>
      <c r="N398" s="38"/>
      <c r="O398" s="33"/>
      <c r="T398" s="4"/>
    </row>
    <row r="399" spans="1:20" ht="15.75" customHeight="1">
      <c r="A399" s="33"/>
      <c r="B399" s="33"/>
      <c r="C399" s="33"/>
      <c r="D399" s="34"/>
      <c r="E399" s="33"/>
      <c r="F399" s="33"/>
      <c r="G399" s="35"/>
      <c r="H399" s="35"/>
      <c r="I399" s="35"/>
      <c r="J399" s="35"/>
      <c r="K399" s="36"/>
      <c r="L399" s="37"/>
      <c r="M399" s="38"/>
      <c r="N399" s="38"/>
      <c r="O399" s="33"/>
      <c r="T399" s="4"/>
    </row>
    <row r="400" spans="1:20" ht="15.75" customHeight="1">
      <c r="A400" s="33"/>
      <c r="B400" s="33"/>
      <c r="C400" s="33"/>
      <c r="D400" s="34"/>
      <c r="E400" s="33"/>
      <c r="F400" s="33"/>
      <c r="G400" s="35"/>
      <c r="H400" s="35"/>
      <c r="I400" s="35"/>
      <c r="J400" s="35"/>
      <c r="K400" s="36"/>
      <c r="L400" s="37"/>
      <c r="M400" s="38"/>
      <c r="N400" s="38"/>
      <c r="O400" s="33"/>
      <c r="T400" s="4"/>
    </row>
    <row r="401" spans="1:20" ht="15.75" customHeight="1">
      <c r="A401" s="33"/>
      <c r="B401" s="33"/>
      <c r="C401" s="33"/>
      <c r="D401" s="34"/>
      <c r="E401" s="33"/>
      <c r="F401" s="33"/>
      <c r="G401" s="35"/>
      <c r="H401" s="35"/>
      <c r="I401" s="35"/>
      <c r="J401" s="35"/>
      <c r="K401" s="36"/>
      <c r="L401" s="37"/>
      <c r="M401" s="38"/>
      <c r="N401" s="38"/>
      <c r="O401" s="33"/>
      <c r="T401" s="4"/>
    </row>
    <row r="402" spans="1:20" ht="15.75" customHeight="1">
      <c r="A402" s="33"/>
      <c r="B402" s="33"/>
      <c r="C402" s="33"/>
      <c r="D402" s="34"/>
      <c r="E402" s="33"/>
      <c r="F402" s="33"/>
      <c r="G402" s="35"/>
      <c r="H402" s="35"/>
      <c r="I402" s="35"/>
      <c r="J402" s="35"/>
      <c r="K402" s="36"/>
      <c r="L402" s="37"/>
      <c r="M402" s="38"/>
      <c r="N402" s="38"/>
      <c r="O402" s="33"/>
      <c r="T402" s="4"/>
    </row>
    <row r="403" spans="1:20" ht="15.75" customHeight="1">
      <c r="A403" s="33"/>
      <c r="B403" s="33"/>
      <c r="C403" s="33"/>
      <c r="D403" s="34"/>
      <c r="E403" s="33"/>
      <c r="F403" s="33"/>
      <c r="G403" s="35"/>
      <c r="H403" s="35"/>
      <c r="I403" s="35"/>
      <c r="J403" s="35"/>
      <c r="K403" s="36"/>
      <c r="L403" s="37"/>
      <c r="M403" s="38"/>
      <c r="N403" s="38"/>
      <c r="O403" s="33"/>
      <c r="T403" s="4"/>
    </row>
    <row r="404" spans="1:20" ht="15.75" customHeight="1">
      <c r="A404" s="33"/>
      <c r="B404" s="33"/>
      <c r="C404" s="33"/>
      <c r="D404" s="34"/>
      <c r="E404" s="33"/>
      <c r="F404" s="33"/>
      <c r="G404" s="35"/>
      <c r="H404" s="35"/>
      <c r="I404" s="35"/>
      <c r="J404" s="35"/>
      <c r="K404" s="36"/>
      <c r="L404" s="37"/>
      <c r="M404" s="38"/>
      <c r="N404" s="38"/>
      <c r="O404" s="33"/>
      <c r="T404" s="4"/>
    </row>
    <row r="405" spans="1:20" ht="15.75" customHeight="1">
      <c r="A405" s="33"/>
      <c r="B405" s="33"/>
      <c r="C405" s="33"/>
      <c r="D405" s="34"/>
      <c r="E405" s="33"/>
      <c r="F405" s="33"/>
      <c r="G405" s="35"/>
      <c r="H405" s="35"/>
      <c r="I405" s="35"/>
      <c r="J405" s="35"/>
      <c r="K405" s="36"/>
      <c r="L405" s="37"/>
      <c r="M405" s="38"/>
      <c r="N405" s="38"/>
      <c r="O405" s="33"/>
      <c r="T405" s="4"/>
    </row>
    <row r="406" spans="1:20" ht="15.75" customHeight="1">
      <c r="A406" s="33"/>
      <c r="B406" s="33"/>
      <c r="C406" s="33"/>
      <c r="D406" s="34"/>
      <c r="E406" s="33"/>
      <c r="F406" s="33"/>
      <c r="G406" s="35"/>
      <c r="H406" s="35"/>
      <c r="I406" s="35"/>
      <c r="J406" s="35"/>
      <c r="K406" s="36"/>
      <c r="L406" s="37"/>
      <c r="M406" s="38"/>
      <c r="N406" s="38"/>
      <c r="O406" s="33"/>
      <c r="T406" s="4"/>
    </row>
    <row r="407" spans="1:20" ht="15.75" customHeight="1">
      <c r="A407" s="33"/>
      <c r="B407" s="33"/>
      <c r="C407" s="33"/>
      <c r="D407" s="34"/>
      <c r="E407" s="33"/>
      <c r="F407" s="33"/>
      <c r="G407" s="35"/>
      <c r="H407" s="35"/>
      <c r="I407" s="35"/>
      <c r="J407" s="35"/>
      <c r="K407" s="36"/>
      <c r="L407" s="37"/>
      <c r="M407" s="38"/>
      <c r="N407" s="38"/>
      <c r="O407" s="33"/>
      <c r="T407" s="4"/>
    </row>
    <row r="408" spans="1:20" ht="15.75" customHeight="1">
      <c r="A408" s="33"/>
      <c r="B408" s="33"/>
      <c r="C408" s="33"/>
      <c r="D408" s="34"/>
      <c r="E408" s="33"/>
      <c r="F408" s="33"/>
      <c r="G408" s="35"/>
      <c r="H408" s="35"/>
      <c r="I408" s="35"/>
      <c r="J408" s="35"/>
      <c r="K408" s="36"/>
      <c r="L408" s="37"/>
      <c r="M408" s="38"/>
      <c r="N408" s="38"/>
      <c r="O408" s="33"/>
      <c r="T408" s="4"/>
    </row>
    <row r="409" spans="1:20" ht="15.75" customHeight="1">
      <c r="A409" s="33"/>
      <c r="B409" s="33"/>
      <c r="C409" s="33"/>
      <c r="D409" s="34"/>
      <c r="E409" s="33"/>
      <c r="F409" s="33"/>
      <c r="G409" s="35"/>
      <c r="H409" s="35"/>
      <c r="I409" s="35"/>
      <c r="J409" s="35"/>
      <c r="K409" s="36"/>
      <c r="L409" s="37"/>
      <c r="M409" s="38"/>
      <c r="N409" s="38"/>
      <c r="O409" s="33"/>
      <c r="T409" s="4"/>
    </row>
    <row r="410" spans="1:20" ht="15.75" customHeight="1">
      <c r="A410" s="33"/>
      <c r="B410" s="33"/>
      <c r="C410" s="33"/>
      <c r="D410" s="34"/>
      <c r="E410" s="33"/>
      <c r="F410" s="33"/>
      <c r="G410" s="35"/>
      <c r="H410" s="35"/>
      <c r="I410" s="35"/>
      <c r="J410" s="35"/>
      <c r="K410" s="36"/>
      <c r="L410" s="37"/>
      <c r="M410" s="38"/>
      <c r="N410" s="38"/>
      <c r="O410" s="33"/>
      <c r="T410" s="4"/>
    </row>
    <row r="411" spans="1:20" ht="15.75" customHeight="1">
      <c r="A411" s="33"/>
      <c r="B411" s="33"/>
      <c r="C411" s="33"/>
      <c r="D411" s="34"/>
      <c r="E411" s="33"/>
      <c r="F411" s="33"/>
      <c r="G411" s="35"/>
      <c r="H411" s="35"/>
      <c r="I411" s="35"/>
      <c r="J411" s="35"/>
      <c r="K411" s="36"/>
      <c r="L411" s="37"/>
      <c r="M411" s="38"/>
      <c r="N411" s="38"/>
      <c r="O411" s="33"/>
      <c r="T411" s="4"/>
    </row>
    <row r="412" spans="1:20" ht="15.75" customHeight="1">
      <c r="A412" s="33"/>
      <c r="B412" s="33"/>
      <c r="C412" s="33"/>
      <c r="D412" s="34"/>
      <c r="E412" s="33"/>
      <c r="F412" s="33"/>
      <c r="G412" s="35"/>
      <c r="H412" s="35"/>
      <c r="I412" s="35"/>
      <c r="J412" s="35"/>
      <c r="K412" s="36"/>
      <c r="L412" s="37"/>
      <c r="M412" s="38"/>
      <c r="N412" s="38"/>
      <c r="O412" s="33"/>
      <c r="T412" s="4"/>
    </row>
    <row r="413" spans="1:20" ht="15.75" customHeight="1">
      <c r="A413" s="33"/>
      <c r="B413" s="33"/>
      <c r="C413" s="33"/>
      <c r="D413" s="34"/>
      <c r="E413" s="33"/>
      <c r="F413" s="33"/>
      <c r="G413" s="35"/>
      <c r="H413" s="35"/>
      <c r="I413" s="35"/>
      <c r="J413" s="35"/>
      <c r="K413" s="36"/>
      <c r="L413" s="37"/>
      <c r="M413" s="38"/>
      <c r="N413" s="38"/>
      <c r="O413" s="33"/>
      <c r="T413" s="4"/>
    </row>
    <row r="414" spans="1:20" ht="15.75" customHeight="1">
      <c r="A414" s="33"/>
      <c r="B414" s="33"/>
      <c r="C414" s="33"/>
      <c r="D414" s="34"/>
      <c r="E414" s="33"/>
      <c r="F414" s="33"/>
      <c r="G414" s="35"/>
      <c r="H414" s="35"/>
      <c r="I414" s="35"/>
      <c r="J414" s="35"/>
      <c r="K414" s="36"/>
      <c r="L414" s="37"/>
      <c r="M414" s="38"/>
      <c r="N414" s="38"/>
      <c r="O414" s="33"/>
      <c r="T414" s="4"/>
    </row>
    <row r="415" spans="1:20" s="39" customFormat="1">
      <c r="A415" s="33"/>
      <c r="B415" s="33"/>
      <c r="C415" s="33"/>
      <c r="D415" s="34"/>
      <c r="E415" s="33"/>
      <c r="F415" s="33"/>
      <c r="G415" s="35"/>
      <c r="H415" s="35"/>
      <c r="I415" s="35"/>
      <c r="J415" s="35"/>
      <c r="K415" s="36"/>
      <c r="L415" s="37"/>
      <c r="M415" s="38"/>
      <c r="N415" s="38"/>
      <c r="O415" s="33"/>
      <c r="P415" s="4"/>
      <c r="Q415" s="4"/>
      <c r="R415" s="4"/>
      <c r="S415" s="4"/>
      <c r="T415" s="4"/>
    </row>
    <row r="416" spans="1:20" s="39" customFormat="1">
      <c r="C416" s="40" t="s">
        <v>653</v>
      </c>
      <c r="D416" s="41">
        <f>SUBTOTAL(3,A6:A392)</f>
        <v>384</v>
      </c>
      <c r="E416" s="42">
        <f>SUBTOTAL(9,K6:K392)</f>
        <v>13514.180000000026</v>
      </c>
      <c r="F416" s="4"/>
      <c r="G416" s="43"/>
      <c r="H416" s="43"/>
      <c r="I416" s="43"/>
      <c r="J416" s="43"/>
      <c r="K416" s="44"/>
      <c r="L416" s="45"/>
      <c r="M416" s="45"/>
      <c r="N416" s="7"/>
    </row>
    <row r="417" spans="1:20" s="39" customFormat="1">
      <c r="C417" s="40" t="s">
        <v>654</v>
      </c>
      <c r="D417" s="46"/>
      <c r="E417" s="40"/>
      <c r="F417" s="4"/>
      <c r="G417" s="43"/>
      <c r="H417" s="43"/>
      <c r="I417" s="43"/>
      <c r="J417" s="43"/>
      <c r="K417"/>
      <c r="L417" s="45"/>
      <c r="M417" s="45"/>
      <c r="N417" s="7"/>
    </row>
    <row r="418" spans="1:20" s="39" customFormat="1">
      <c r="C418" s="40" t="s">
        <v>655</v>
      </c>
      <c r="D418" s="46"/>
      <c r="E418" s="47"/>
      <c r="F418" s="4"/>
      <c r="G418" s="43"/>
      <c r="H418" s="43"/>
      <c r="I418" s="43"/>
      <c r="J418" s="43"/>
      <c r="K418" s="44"/>
      <c r="L418" s="45"/>
      <c r="M418" s="45"/>
      <c r="N418" s="7"/>
    </row>
    <row r="419" spans="1:20" s="39" customFormat="1">
      <c r="C419" s="40" t="s">
        <v>656</v>
      </c>
      <c r="D419" s="46"/>
      <c r="E419" s="47"/>
      <c r="F419" s="4"/>
      <c r="G419" s="43"/>
      <c r="H419" s="43"/>
      <c r="I419" s="43"/>
      <c r="J419" s="43"/>
      <c r="K419" s="44"/>
      <c r="L419" s="45"/>
      <c r="M419" s="45"/>
      <c r="N419" s="45"/>
    </row>
    <row r="420" spans="1:20" s="39" customFormat="1">
      <c r="C420" s="48" t="s">
        <v>657</v>
      </c>
      <c r="D420" s="46"/>
      <c r="E420" s="47"/>
      <c r="G420" s="43"/>
      <c r="H420" s="43"/>
      <c r="I420" s="43"/>
      <c r="J420" s="43"/>
      <c r="K420" s="44"/>
      <c r="L420" s="45"/>
      <c r="M420" s="45"/>
      <c r="N420" s="45"/>
    </row>
    <row r="421" spans="1:20" s="39" customFormat="1">
      <c r="C421" s="48" t="s">
        <v>103</v>
      </c>
      <c r="D421" s="46"/>
      <c r="E421" s="47"/>
      <c r="G421" s="43"/>
      <c r="H421" s="43"/>
      <c r="I421" s="43"/>
      <c r="J421" s="43"/>
      <c r="K421" s="44"/>
      <c r="L421" s="45"/>
      <c r="M421" s="45"/>
      <c r="N421" s="45"/>
    </row>
    <row r="422" spans="1:20" s="39" customFormat="1">
      <c r="C422" s="4"/>
      <c r="D422" s="4"/>
      <c r="E422" s="4"/>
      <c r="F422" s="4"/>
      <c r="G422" s="43"/>
      <c r="H422" s="43"/>
      <c r="I422" s="43"/>
      <c r="J422" s="43"/>
      <c r="K422" s="44"/>
      <c r="L422" s="45"/>
      <c r="M422" s="45"/>
      <c r="N422" s="45"/>
      <c r="Q422" s="49"/>
      <c r="S422" s="49"/>
      <c r="T422" s="49"/>
    </row>
    <row r="423" spans="1:20" s="39" customFormat="1">
      <c r="D423" s="50"/>
      <c r="E423" s="50"/>
      <c r="G423" s="43"/>
      <c r="H423" s="43"/>
      <c r="I423" s="43"/>
      <c r="J423" s="43"/>
      <c r="K423" s="44"/>
      <c r="L423" s="45"/>
      <c r="M423" s="45"/>
      <c r="N423" s="45"/>
      <c r="T423" s="49"/>
    </row>
    <row r="424" spans="1:20">
      <c r="A424" s="39"/>
      <c r="B424" s="39"/>
      <c r="C424" s="39"/>
      <c r="D424" s="50"/>
      <c r="E424" s="39"/>
      <c r="F424" s="39"/>
      <c r="G424" s="43"/>
      <c r="H424" s="43"/>
      <c r="I424" s="43"/>
      <c r="J424" s="43"/>
      <c r="K424" s="44"/>
      <c r="L424" s="45"/>
      <c r="M424" s="45"/>
      <c r="N424" s="45"/>
      <c r="O424" s="39"/>
      <c r="P424" s="39"/>
      <c r="Q424" s="39"/>
      <c r="R424" s="39"/>
      <c r="S424" s="39"/>
      <c r="T424" s="49"/>
    </row>
    <row r="425" spans="1:20" s="39" customFormat="1">
      <c r="A425" s="4"/>
      <c r="B425" s="4"/>
      <c r="C425" s="4"/>
      <c r="D425" s="51"/>
      <c r="E425" s="4"/>
      <c r="F425" s="4"/>
      <c r="G425" s="5"/>
      <c r="H425" s="5"/>
      <c r="I425" s="5"/>
      <c r="J425" s="5"/>
      <c r="K425" s="6"/>
      <c r="L425" s="7"/>
      <c r="M425" s="7"/>
      <c r="N425" s="7"/>
      <c r="O425" s="4"/>
      <c r="P425" s="4"/>
      <c r="Q425" s="4"/>
      <c r="R425" s="4"/>
      <c r="S425" s="4"/>
      <c r="T425" s="8"/>
    </row>
    <row r="426" spans="1:20" s="39" customFormat="1">
      <c r="D426" s="50"/>
      <c r="G426" s="43"/>
      <c r="H426" s="43"/>
      <c r="I426" s="43"/>
      <c r="J426" s="43"/>
      <c r="K426" s="44"/>
      <c r="L426" s="45"/>
      <c r="M426" s="45"/>
      <c r="N426" s="45"/>
      <c r="T426" s="49"/>
    </row>
    <row r="427" spans="1:20" s="39" customFormat="1">
      <c r="D427" s="50"/>
      <c r="G427" s="43"/>
      <c r="H427" s="43"/>
      <c r="I427" s="43"/>
      <c r="J427" s="43"/>
      <c r="K427" s="44"/>
      <c r="L427" s="45"/>
      <c r="M427" s="45"/>
      <c r="N427" s="45"/>
      <c r="T427" s="49"/>
    </row>
    <row r="428" spans="1:20" s="39" customFormat="1">
      <c r="D428" s="50"/>
      <c r="G428" s="43"/>
      <c r="H428" s="43"/>
      <c r="I428" s="43"/>
      <c r="J428" s="43"/>
      <c r="K428" s="44"/>
      <c r="L428" s="45"/>
      <c r="M428" s="45"/>
      <c r="N428" s="45"/>
      <c r="T428" s="49"/>
    </row>
    <row r="429" spans="1:20" s="39" customFormat="1">
      <c r="D429" s="50"/>
      <c r="G429" s="43"/>
      <c r="H429" s="43"/>
      <c r="I429" s="43"/>
      <c r="J429" s="43"/>
      <c r="K429" s="44"/>
      <c r="L429" s="45"/>
      <c r="M429" s="45"/>
      <c r="N429" s="45"/>
      <c r="T429" s="49"/>
    </row>
    <row r="430" spans="1:20" s="39" customFormat="1">
      <c r="D430" s="50"/>
      <c r="G430" s="43"/>
      <c r="H430" s="43"/>
      <c r="I430" s="43"/>
      <c r="J430" s="43"/>
      <c r="K430" s="44"/>
      <c r="L430" s="45"/>
      <c r="M430" s="45"/>
      <c r="N430" s="45"/>
      <c r="T430" s="49"/>
    </row>
    <row r="431" spans="1:20" s="39" customFormat="1">
      <c r="D431" s="50"/>
      <c r="G431" s="43"/>
      <c r="H431" s="43"/>
      <c r="I431" s="43"/>
      <c r="J431" s="43"/>
      <c r="K431" s="44"/>
      <c r="L431" s="45"/>
      <c r="M431" s="45"/>
      <c r="N431" s="45"/>
      <c r="T431" s="49"/>
    </row>
    <row r="432" spans="1:20" s="39" customFormat="1">
      <c r="A432" s="54"/>
      <c r="B432" s="33"/>
      <c r="C432" s="54"/>
      <c r="D432" s="55"/>
      <c r="E432" s="54"/>
      <c r="F432" s="54"/>
      <c r="G432" s="56"/>
      <c r="H432" s="56"/>
      <c r="I432" s="56"/>
      <c r="J432" s="56"/>
      <c r="K432" s="57"/>
      <c r="L432" s="58"/>
      <c r="M432" s="58"/>
      <c r="N432" s="58"/>
      <c r="O432" s="54"/>
      <c r="T432" s="49"/>
    </row>
    <row r="433" spans="1:20" s="39" customFormat="1">
      <c r="A433" s="54"/>
      <c r="B433" s="33"/>
      <c r="C433" s="54"/>
      <c r="D433" s="55"/>
      <c r="E433" s="54"/>
      <c r="F433" s="54"/>
      <c r="G433" s="56"/>
      <c r="H433" s="56"/>
      <c r="I433" s="56"/>
      <c r="J433" s="56"/>
      <c r="K433" s="57"/>
      <c r="L433" s="58"/>
      <c r="M433" s="58"/>
      <c r="N433" s="58"/>
      <c r="O433" s="54"/>
      <c r="T433" s="49"/>
    </row>
    <row r="434" spans="1:20" s="39" customFormat="1">
      <c r="A434" s="54"/>
      <c r="B434" s="33"/>
      <c r="C434" s="54"/>
      <c r="D434" s="55"/>
      <c r="E434" s="54"/>
      <c r="F434" s="54"/>
      <c r="G434" s="56"/>
      <c r="H434" s="56"/>
      <c r="I434" s="56"/>
      <c r="J434" s="56"/>
      <c r="K434" s="57"/>
      <c r="L434" s="58"/>
      <c r="M434" s="58"/>
      <c r="N434" s="58"/>
      <c r="O434" s="54"/>
      <c r="T434" s="49"/>
    </row>
    <row r="435" spans="1:20" s="39" customFormat="1">
      <c r="A435" s="54"/>
      <c r="B435" s="33"/>
      <c r="C435" s="54"/>
      <c r="D435" s="55"/>
      <c r="E435" s="54"/>
      <c r="F435" s="54"/>
      <c r="G435" s="56"/>
      <c r="H435" s="56"/>
      <c r="I435" s="56"/>
      <c r="J435" s="56"/>
      <c r="K435" s="57"/>
      <c r="L435" s="58"/>
      <c r="M435" s="58"/>
      <c r="N435" s="58"/>
      <c r="O435" s="54"/>
      <c r="T435" s="49"/>
    </row>
    <row r="436" spans="1:20" s="39" customFormat="1">
      <c r="A436" s="54"/>
      <c r="B436" s="33"/>
      <c r="C436" s="54"/>
      <c r="D436" s="55"/>
      <c r="E436" s="54"/>
      <c r="F436" s="54"/>
      <c r="G436" s="56"/>
      <c r="H436" s="56"/>
      <c r="I436" s="56"/>
      <c r="J436" s="56"/>
      <c r="K436" s="57"/>
      <c r="L436" s="58"/>
      <c r="M436" s="58"/>
      <c r="N436" s="58"/>
      <c r="O436" s="54"/>
      <c r="T436" s="49"/>
    </row>
    <row r="437" spans="1:20" s="39" customFormat="1">
      <c r="A437" s="54"/>
      <c r="B437" s="54"/>
      <c r="C437" s="54"/>
      <c r="D437" s="55"/>
      <c r="E437" s="54"/>
      <c r="F437" s="54"/>
      <c r="G437" s="56"/>
      <c r="H437" s="56"/>
      <c r="I437" s="56"/>
      <c r="J437" s="56"/>
      <c r="K437" s="57"/>
      <c r="L437" s="58"/>
      <c r="M437" s="58"/>
      <c r="N437" s="58"/>
      <c r="O437" s="54"/>
      <c r="T437" s="49"/>
    </row>
    <row r="438" spans="1:20" s="39" customFormat="1">
      <c r="A438" s="54"/>
      <c r="B438" s="54"/>
      <c r="C438" s="54"/>
      <c r="D438" s="55"/>
      <c r="E438" s="54"/>
      <c r="F438" s="54"/>
      <c r="G438" s="56"/>
      <c r="H438" s="56"/>
      <c r="I438" s="56"/>
      <c r="J438" s="56"/>
      <c r="K438" s="57"/>
      <c r="L438" s="58"/>
      <c r="M438" s="58"/>
      <c r="N438" s="58"/>
      <c r="O438" s="54"/>
      <c r="T438" s="49"/>
    </row>
    <row r="439" spans="1:20" s="39" customFormat="1">
      <c r="A439" s="54"/>
      <c r="B439" s="54"/>
      <c r="C439" s="54"/>
      <c r="D439" s="55"/>
      <c r="E439" s="54"/>
      <c r="F439" s="54"/>
      <c r="G439" s="56"/>
      <c r="H439" s="56"/>
      <c r="I439" s="56"/>
      <c r="J439" s="56"/>
      <c r="K439" s="57"/>
      <c r="L439" s="58"/>
      <c r="M439" s="58"/>
      <c r="N439" s="58"/>
      <c r="O439" s="54"/>
      <c r="T439" s="49"/>
    </row>
    <row r="440" spans="1:20" s="39" customFormat="1">
      <c r="A440" s="54"/>
      <c r="B440" s="54"/>
      <c r="C440" s="54"/>
      <c r="D440" s="55"/>
      <c r="E440" s="54"/>
      <c r="F440" s="54"/>
      <c r="G440" s="56"/>
      <c r="H440" s="56"/>
      <c r="I440" s="56"/>
      <c r="J440" s="56"/>
      <c r="K440" s="57"/>
      <c r="L440" s="58"/>
      <c r="M440" s="58"/>
      <c r="N440" s="58"/>
      <c r="O440" s="54"/>
      <c r="T440" s="49"/>
    </row>
    <row r="441" spans="1:20" s="39" customFormat="1">
      <c r="A441" s="54"/>
      <c r="B441" s="54"/>
      <c r="C441" s="54"/>
      <c r="D441" s="55"/>
      <c r="E441" s="54"/>
      <c r="F441" s="54"/>
      <c r="G441" s="56"/>
      <c r="H441" s="56"/>
      <c r="I441" s="56"/>
      <c r="J441" s="56"/>
      <c r="K441" s="57"/>
      <c r="L441" s="58"/>
      <c r="M441" s="58"/>
      <c r="N441" s="58"/>
      <c r="O441" s="54"/>
      <c r="T441" s="49"/>
    </row>
    <row r="442" spans="1:20" s="39" customFormat="1">
      <c r="A442" s="54"/>
      <c r="B442" s="54"/>
      <c r="C442" s="54"/>
      <c r="D442" s="55"/>
      <c r="E442" s="54"/>
      <c r="F442" s="54"/>
      <c r="G442" s="56"/>
      <c r="H442" s="56"/>
      <c r="I442" s="56"/>
      <c r="J442" s="56"/>
      <c r="K442" s="57"/>
      <c r="L442" s="58"/>
      <c r="M442" s="58"/>
      <c r="N442" s="58"/>
      <c r="O442" s="54"/>
      <c r="T442" s="49"/>
    </row>
    <row r="443" spans="1:20" s="39" customFormat="1">
      <c r="A443" s="54"/>
      <c r="B443" s="54"/>
      <c r="C443" s="54"/>
      <c r="D443" s="55"/>
      <c r="E443" s="54"/>
      <c r="F443" s="54"/>
      <c r="G443" s="56"/>
      <c r="H443" s="56"/>
      <c r="I443" s="56"/>
      <c r="J443" s="56"/>
      <c r="K443" s="57"/>
      <c r="L443" s="58"/>
      <c r="M443" s="58"/>
      <c r="N443" s="58"/>
      <c r="O443" s="54"/>
      <c r="T443" s="49"/>
    </row>
    <row r="444" spans="1:20" s="39" customFormat="1">
      <c r="A444" s="54"/>
      <c r="B444" s="54"/>
      <c r="C444" s="54"/>
      <c r="D444" s="55"/>
      <c r="E444" s="54"/>
      <c r="F444" s="54"/>
      <c r="G444" s="56"/>
      <c r="H444" s="56"/>
      <c r="I444" s="56"/>
      <c r="J444" s="56"/>
      <c r="K444" s="57"/>
      <c r="L444" s="58"/>
      <c r="M444" s="58"/>
      <c r="N444" s="58"/>
      <c r="O444" s="54"/>
      <c r="T444" s="49"/>
    </row>
    <row r="445" spans="1:20" s="39" customFormat="1">
      <c r="A445" s="54"/>
      <c r="B445" s="54"/>
      <c r="C445" s="54"/>
      <c r="D445" s="55"/>
      <c r="E445" s="54"/>
      <c r="F445" s="54"/>
      <c r="G445" s="56"/>
      <c r="H445" s="56"/>
      <c r="I445" s="56"/>
      <c r="J445" s="56"/>
      <c r="K445" s="57"/>
      <c r="L445" s="58"/>
      <c r="M445" s="58"/>
      <c r="N445" s="58"/>
      <c r="O445" s="54"/>
      <c r="T445" s="49"/>
    </row>
    <row r="446" spans="1:20" s="39" customFormat="1">
      <c r="A446" s="54"/>
      <c r="B446" s="54"/>
      <c r="C446" s="54"/>
      <c r="D446" s="55"/>
      <c r="E446" s="54"/>
      <c r="F446" s="54"/>
      <c r="G446" s="56"/>
      <c r="H446" s="56"/>
      <c r="I446" s="56"/>
      <c r="J446" s="56"/>
      <c r="K446" s="57"/>
      <c r="L446" s="58"/>
      <c r="M446" s="58"/>
      <c r="N446" s="58"/>
      <c r="O446" s="54"/>
      <c r="T446" s="49"/>
    </row>
    <row r="447" spans="1:20" s="39" customFormat="1">
      <c r="A447" s="54"/>
      <c r="B447" s="54"/>
      <c r="C447" s="54"/>
      <c r="D447" s="55"/>
      <c r="E447" s="54"/>
      <c r="F447" s="54"/>
      <c r="G447" s="56"/>
      <c r="H447" s="56"/>
      <c r="I447" s="56"/>
      <c r="J447" s="56"/>
      <c r="K447" s="57"/>
      <c r="L447" s="58"/>
      <c r="M447" s="58"/>
      <c r="N447" s="58"/>
      <c r="O447" s="54"/>
      <c r="T447" s="49"/>
    </row>
    <row r="448" spans="1:20" s="39" customFormat="1">
      <c r="A448" s="54"/>
      <c r="B448" s="54"/>
      <c r="C448" s="54"/>
      <c r="D448" s="55"/>
      <c r="E448" s="54"/>
      <c r="F448" s="54"/>
      <c r="G448" s="56"/>
      <c r="H448" s="56"/>
      <c r="I448" s="56"/>
      <c r="J448" s="56"/>
      <c r="K448" s="57"/>
      <c r="L448" s="58"/>
      <c r="M448" s="58"/>
      <c r="N448" s="58"/>
      <c r="O448" s="54"/>
      <c r="T448" s="49"/>
    </row>
    <row r="449" spans="1:20" s="39" customFormat="1">
      <c r="A449" s="54"/>
      <c r="B449" s="54"/>
      <c r="C449" s="54"/>
      <c r="D449" s="55"/>
      <c r="E449" s="54"/>
      <c r="F449" s="54"/>
      <c r="G449" s="56"/>
      <c r="H449" s="56"/>
      <c r="I449" s="56"/>
      <c r="J449" s="56"/>
      <c r="K449" s="57"/>
      <c r="L449" s="58"/>
      <c r="M449" s="58"/>
      <c r="N449" s="58"/>
      <c r="O449" s="54"/>
      <c r="T449" s="49"/>
    </row>
    <row r="450" spans="1:20" s="39" customFormat="1">
      <c r="A450" s="54"/>
      <c r="B450" s="54"/>
      <c r="C450" s="54"/>
      <c r="D450" s="55"/>
      <c r="E450" s="54"/>
      <c r="F450" s="54"/>
      <c r="G450" s="56"/>
      <c r="H450" s="56"/>
      <c r="I450" s="56"/>
      <c r="J450" s="56"/>
      <c r="K450" s="57"/>
      <c r="L450" s="58"/>
      <c r="M450" s="58"/>
      <c r="N450" s="58"/>
      <c r="O450" s="54"/>
      <c r="T450" s="49"/>
    </row>
    <row r="451" spans="1:20" s="39" customFormat="1">
      <c r="A451" s="54"/>
      <c r="B451" s="54"/>
      <c r="C451" s="54"/>
      <c r="D451" s="55"/>
      <c r="E451" s="54"/>
      <c r="F451" s="54"/>
      <c r="G451" s="56"/>
      <c r="H451" s="56"/>
      <c r="I451" s="56"/>
      <c r="J451" s="56"/>
      <c r="K451" s="57"/>
      <c r="L451" s="58"/>
      <c r="M451" s="58"/>
      <c r="N451" s="58"/>
      <c r="O451" s="54"/>
      <c r="T451" s="49"/>
    </row>
    <row r="452" spans="1:20" s="39" customFormat="1">
      <c r="A452" s="54"/>
      <c r="B452" s="54"/>
      <c r="C452" s="54"/>
      <c r="D452" s="55"/>
      <c r="E452" s="54"/>
      <c r="F452" s="54"/>
      <c r="G452" s="56"/>
      <c r="H452" s="56"/>
      <c r="I452" s="56"/>
      <c r="J452" s="56"/>
      <c r="K452" s="57"/>
      <c r="L452" s="58"/>
      <c r="M452" s="58"/>
      <c r="N452" s="58"/>
      <c r="O452" s="54"/>
      <c r="T452" s="49"/>
    </row>
    <row r="453" spans="1:20" s="39" customFormat="1">
      <c r="A453" s="54"/>
      <c r="B453" s="54"/>
      <c r="C453" s="54"/>
      <c r="D453" s="55"/>
      <c r="E453" s="54"/>
      <c r="F453" s="54"/>
      <c r="G453" s="56"/>
      <c r="H453" s="56"/>
      <c r="I453" s="56"/>
      <c r="J453" s="56"/>
      <c r="K453" s="57"/>
      <c r="L453" s="58"/>
      <c r="M453" s="58"/>
      <c r="N453" s="58"/>
      <c r="O453" s="54"/>
      <c r="T453" s="49"/>
    </row>
    <row r="454" spans="1:20" s="39" customFormat="1">
      <c r="A454" s="54"/>
      <c r="B454" s="54"/>
      <c r="C454" s="54"/>
      <c r="D454" s="55"/>
      <c r="E454" s="54"/>
      <c r="F454" s="54"/>
      <c r="G454" s="56"/>
      <c r="H454" s="56"/>
      <c r="I454" s="56"/>
      <c r="J454" s="56"/>
      <c r="K454" s="57"/>
      <c r="L454" s="58"/>
      <c r="M454" s="58"/>
      <c r="N454" s="58"/>
      <c r="O454" s="54"/>
      <c r="T454" s="49"/>
    </row>
    <row r="455" spans="1:20" s="39" customFormat="1">
      <c r="A455" s="54"/>
      <c r="B455" s="54"/>
      <c r="C455" s="54"/>
      <c r="D455" s="55"/>
      <c r="E455" s="54"/>
      <c r="F455" s="54"/>
      <c r="G455" s="56"/>
      <c r="H455" s="56"/>
      <c r="I455" s="56"/>
      <c r="J455" s="56"/>
      <c r="K455" s="57"/>
      <c r="L455" s="58"/>
      <c r="M455" s="58"/>
      <c r="N455" s="58"/>
      <c r="O455" s="54"/>
      <c r="T455" s="49"/>
    </row>
    <row r="456" spans="1:20" s="39" customFormat="1">
      <c r="A456" s="54"/>
      <c r="B456" s="54"/>
      <c r="C456" s="54"/>
      <c r="D456" s="55"/>
      <c r="E456" s="54"/>
      <c r="F456" s="54"/>
      <c r="G456" s="56"/>
      <c r="H456" s="56"/>
      <c r="I456" s="56"/>
      <c r="J456" s="56"/>
      <c r="K456" s="57"/>
      <c r="L456" s="58"/>
      <c r="M456" s="58"/>
      <c r="N456" s="58"/>
      <c r="O456" s="54"/>
      <c r="T456" s="49"/>
    </row>
    <row r="457" spans="1:20" s="39" customFormat="1">
      <c r="A457" s="54"/>
      <c r="B457" s="54"/>
      <c r="C457" s="54"/>
      <c r="D457" s="55"/>
      <c r="E457" s="54"/>
      <c r="F457" s="54"/>
      <c r="G457" s="56"/>
      <c r="H457" s="56"/>
      <c r="I457" s="56"/>
      <c r="J457" s="56"/>
      <c r="K457" s="57"/>
      <c r="L457" s="58"/>
      <c r="M457" s="58"/>
      <c r="N457" s="58"/>
      <c r="O457" s="54"/>
      <c r="T457" s="49"/>
    </row>
    <row r="458" spans="1:20" s="39" customFormat="1">
      <c r="A458" s="54"/>
      <c r="B458" s="54"/>
      <c r="C458" s="54"/>
      <c r="D458" s="55"/>
      <c r="E458" s="54"/>
      <c r="F458" s="54"/>
      <c r="G458" s="56"/>
      <c r="H458" s="56"/>
      <c r="I458" s="56"/>
      <c r="J458" s="56"/>
      <c r="K458" s="57"/>
      <c r="L458" s="58"/>
      <c r="M458" s="58"/>
      <c r="N458" s="58"/>
      <c r="O458" s="54"/>
      <c r="T458" s="49"/>
    </row>
    <row r="459" spans="1:20" s="39" customFormat="1">
      <c r="A459" s="54"/>
      <c r="B459" s="54"/>
      <c r="C459" s="54"/>
      <c r="D459" s="55"/>
      <c r="E459" s="54"/>
      <c r="F459" s="54"/>
      <c r="G459" s="56"/>
      <c r="H459" s="56"/>
      <c r="I459" s="56"/>
      <c r="J459" s="56"/>
      <c r="K459" s="57"/>
      <c r="L459" s="58"/>
      <c r="M459" s="58"/>
      <c r="N459" s="58"/>
      <c r="O459" s="54"/>
      <c r="T459" s="49"/>
    </row>
    <row r="460" spans="1:20" s="39" customFormat="1">
      <c r="A460" s="54"/>
      <c r="B460" s="54"/>
      <c r="C460" s="54"/>
      <c r="D460" s="55"/>
      <c r="E460" s="54"/>
      <c r="F460" s="54"/>
      <c r="G460" s="56"/>
      <c r="H460" s="56"/>
      <c r="I460" s="56"/>
      <c r="J460" s="56"/>
      <c r="K460" s="57"/>
      <c r="L460" s="58"/>
      <c r="M460" s="58"/>
      <c r="N460" s="58"/>
      <c r="O460" s="54"/>
      <c r="T460" s="49"/>
    </row>
    <row r="461" spans="1:20" s="39" customFormat="1">
      <c r="A461" s="54"/>
      <c r="B461" s="54"/>
      <c r="C461" s="54"/>
      <c r="D461" s="55"/>
      <c r="E461" s="54"/>
      <c r="F461" s="54"/>
      <c r="G461" s="56"/>
      <c r="H461" s="56"/>
      <c r="I461" s="56"/>
      <c r="J461" s="56"/>
      <c r="K461" s="57"/>
      <c r="L461" s="58"/>
      <c r="M461" s="58"/>
      <c r="N461" s="58"/>
      <c r="O461" s="54"/>
      <c r="T461" s="49"/>
    </row>
    <row r="462" spans="1:20" s="39" customFormat="1">
      <c r="A462" s="54"/>
      <c r="B462" s="54"/>
      <c r="C462" s="54"/>
      <c r="D462" s="54"/>
      <c r="E462" s="54"/>
      <c r="F462" s="54"/>
      <c r="G462" s="56"/>
      <c r="H462" s="56"/>
      <c r="I462" s="56"/>
      <c r="J462" s="56"/>
      <c r="K462" s="54"/>
      <c r="L462" s="58"/>
      <c r="M462" s="58"/>
      <c r="N462" s="58"/>
      <c r="O462" s="54"/>
      <c r="T462" s="49"/>
    </row>
    <row r="463" spans="1:20" s="39" customFormat="1">
      <c r="A463" s="54"/>
      <c r="B463" s="54"/>
      <c r="C463" s="54"/>
      <c r="D463" s="55"/>
      <c r="E463" s="54"/>
      <c r="F463" s="54"/>
      <c r="G463" s="56"/>
      <c r="H463" s="56"/>
      <c r="I463" s="56"/>
      <c r="J463" s="56"/>
      <c r="K463" s="57"/>
      <c r="L463" s="58"/>
      <c r="M463" s="58"/>
      <c r="N463" s="58"/>
      <c r="O463" s="54"/>
      <c r="T463" s="49"/>
    </row>
    <row r="464" spans="1:20" s="39" customFormat="1">
      <c r="A464" s="54"/>
      <c r="B464" s="54"/>
      <c r="C464" s="54"/>
      <c r="D464" s="55"/>
      <c r="E464" s="54"/>
      <c r="F464" s="54"/>
      <c r="G464" s="56"/>
      <c r="H464" s="56"/>
      <c r="I464" s="56"/>
      <c r="J464" s="56"/>
      <c r="K464" s="57"/>
      <c r="L464" s="58"/>
      <c r="M464" s="58"/>
      <c r="N464" s="58"/>
      <c r="O464" s="54"/>
      <c r="T464" s="49"/>
    </row>
    <row r="465" spans="1:181" s="39" customFormat="1">
      <c r="A465" s="54"/>
      <c r="B465" s="54"/>
      <c r="C465" s="54"/>
      <c r="D465" s="55"/>
      <c r="E465" s="54"/>
      <c r="F465" s="54"/>
      <c r="G465" s="56"/>
      <c r="H465" s="56"/>
      <c r="I465" s="56"/>
      <c r="J465" s="56"/>
      <c r="K465" s="57"/>
      <c r="L465" s="58"/>
      <c r="M465" s="58"/>
      <c r="N465" s="58"/>
      <c r="O465" s="54"/>
      <c r="T465" s="49"/>
    </row>
    <row r="466" spans="1:181" s="39" customFormat="1">
      <c r="A466" s="54"/>
      <c r="B466" s="54"/>
      <c r="C466" s="54"/>
      <c r="D466" s="55"/>
      <c r="E466" s="54"/>
      <c r="F466" s="54"/>
      <c r="G466" s="56"/>
      <c r="H466" s="56"/>
      <c r="I466" s="56"/>
      <c r="J466" s="56"/>
      <c r="K466" s="57"/>
      <c r="L466" s="58"/>
      <c r="M466" s="58"/>
      <c r="N466" s="58"/>
      <c r="O466" s="54"/>
      <c r="T466" s="49"/>
    </row>
    <row r="467" spans="1:181" s="39" customFormat="1">
      <c r="A467" s="54"/>
      <c r="B467" s="54"/>
      <c r="C467" s="54"/>
      <c r="D467" s="55"/>
      <c r="E467" s="54"/>
      <c r="F467" s="54"/>
      <c r="G467" s="56"/>
      <c r="H467" s="56"/>
      <c r="I467" s="56"/>
      <c r="J467" s="56"/>
      <c r="K467" s="57"/>
      <c r="L467" s="58"/>
      <c r="M467" s="58"/>
      <c r="N467" s="58"/>
      <c r="O467" s="54"/>
      <c r="T467" s="49"/>
    </row>
    <row r="468" spans="1:181" s="39" customFormat="1">
      <c r="A468" s="54"/>
      <c r="B468" s="54"/>
      <c r="C468" s="54"/>
      <c r="D468" s="55"/>
      <c r="E468" s="54"/>
      <c r="F468" s="54"/>
      <c r="G468" s="56"/>
      <c r="H468" s="56"/>
      <c r="I468" s="56"/>
      <c r="J468" s="56"/>
      <c r="K468" s="57"/>
      <c r="L468" s="58"/>
      <c r="M468" s="58"/>
      <c r="N468" s="58"/>
      <c r="O468" s="54"/>
      <c r="T468" s="49"/>
    </row>
    <row r="469" spans="1:181" s="39" customFormat="1">
      <c r="A469" s="54"/>
      <c r="B469" s="54"/>
      <c r="C469" s="54"/>
      <c r="D469" s="55"/>
      <c r="E469" s="54"/>
      <c r="F469" s="54"/>
      <c r="G469" s="56"/>
      <c r="H469" s="56"/>
      <c r="I469" s="56"/>
      <c r="J469" s="56"/>
      <c r="K469" s="57"/>
      <c r="L469" s="58"/>
      <c r="M469" s="58"/>
      <c r="N469" s="58"/>
      <c r="O469" s="54"/>
      <c r="T469" s="49"/>
    </row>
    <row r="470" spans="1:181" s="39" customFormat="1">
      <c r="A470" s="54"/>
      <c r="B470" s="54"/>
      <c r="C470" s="54"/>
      <c r="D470" s="55"/>
      <c r="E470" s="54"/>
      <c r="F470" s="54"/>
      <c r="G470" s="56"/>
      <c r="H470" s="56"/>
      <c r="I470" s="56"/>
      <c r="J470" s="56"/>
      <c r="K470" s="57"/>
      <c r="L470" s="58"/>
      <c r="M470" s="58"/>
      <c r="N470" s="58"/>
      <c r="O470" s="54"/>
      <c r="T470" s="49"/>
    </row>
    <row r="471" spans="1:181" s="39" customFormat="1">
      <c r="A471" s="54"/>
      <c r="B471" s="54"/>
      <c r="C471" s="54"/>
      <c r="D471" s="55"/>
      <c r="E471" s="54"/>
      <c r="F471" s="54"/>
      <c r="G471" s="56"/>
      <c r="H471" s="56"/>
      <c r="I471" s="56"/>
      <c r="J471" s="56"/>
      <c r="K471" s="57"/>
      <c r="L471" s="58"/>
      <c r="M471" s="58"/>
      <c r="N471" s="58"/>
      <c r="O471" s="54"/>
      <c r="T471" s="49"/>
    </row>
    <row r="472" spans="1:181" s="39" customFormat="1">
      <c r="A472" s="54"/>
      <c r="B472" s="54"/>
      <c r="C472" s="54"/>
      <c r="D472" s="55"/>
      <c r="E472" s="54"/>
      <c r="F472" s="54"/>
      <c r="G472" s="56"/>
      <c r="H472" s="56"/>
      <c r="I472" s="56"/>
      <c r="J472" s="56"/>
      <c r="K472" s="57"/>
      <c r="L472" s="58"/>
      <c r="M472" s="58"/>
      <c r="N472" s="58"/>
      <c r="O472" s="54"/>
      <c r="T472" s="49"/>
    </row>
    <row r="473" spans="1:181" s="39" customFormat="1">
      <c r="A473" s="54"/>
      <c r="B473" s="54"/>
      <c r="C473" s="54"/>
      <c r="D473" s="55"/>
      <c r="E473" s="54"/>
      <c r="F473" s="54"/>
      <c r="G473" s="56"/>
      <c r="H473" s="56"/>
      <c r="I473" s="56"/>
      <c r="J473" s="56"/>
      <c r="K473" s="57"/>
      <c r="L473" s="58"/>
      <c r="M473" s="58"/>
      <c r="N473" s="58"/>
      <c r="O473" s="54"/>
      <c r="T473" s="49"/>
    </row>
    <row r="474" spans="1:181" s="39" customFormat="1">
      <c r="A474" s="54"/>
      <c r="B474" s="54"/>
      <c r="C474" s="54"/>
      <c r="D474" s="55"/>
      <c r="E474" s="54"/>
      <c r="F474" s="54"/>
      <c r="G474" s="56"/>
      <c r="H474" s="56"/>
      <c r="I474" s="56"/>
      <c r="J474" s="56"/>
      <c r="K474" s="57"/>
      <c r="L474" s="58"/>
      <c r="M474" s="58"/>
      <c r="N474" s="58"/>
      <c r="O474" s="54"/>
      <c r="T474" s="49"/>
    </row>
    <row r="475" spans="1:181">
      <c r="A475" s="54"/>
      <c r="B475" s="54"/>
      <c r="C475" s="54"/>
      <c r="D475" s="55"/>
      <c r="E475" s="54"/>
      <c r="F475" s="54"/>
      <c r="G475" s="56"/>
      <c r="H475" s="56"/>
      <c r="I475" s="56"/>
      <c r="J475" s="56"/>
      <c r="K475" s="57"/>
      <c r="L475" s="58"/>
      <c r="M475" s="58"/>
      <c r="N475" s="58"/>
      <c r="O475" s="54"/>
      <c r="P475" s="39"/>
      <c r="Q475" s="39"/>
      <c r="R475" s="39"/>
      <c r="S475" s="39"/>
      <c r="T475" s="4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</row>
    <row r="476" spans="1:181">
      <c r="A476" s="54"/>
      <c r="B476" s="54"/>
      <c r="C476" s="54"/>
      <c r="D476" s="55"/>
      <c r="E476" s="54"/>
      <c r="F476" s="54"/>
      <c r="G476" s="56"/>
      <c r="H476" s="56"/>
      <c r="I476" s="56"/>
      <c r="J476" s="56"/>
      <c r="K476" s="57"/>
      <c r="L476" s="58"/>
      <c r="M476" s="58"/>
      <c r="N476" s="58"/>
      <c r="O476" s="54"/>
      <c r="P476" s="39"/>
      <c r="Q476" s="39"/>
      <c r="R476" s="39"/>
      <c r="S476" s="39"/>
      <c r="T476" s="4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</row>
    <row r="477" spans="1:181">
      <c r="A477" s="33"/>
      <c r="B477" s="54"/>
      <c r="C477" s="54"/>
      <c r="D477" s="55"/>
      <c r="E477" s="54"/>
      <c r="F477" s="54"/>
      <c r="G477" s="56"/>
      <c r="H477" s="56"/>
      <c r="I477" s="56"/>
      <c r="J477" s="56"/>
      <c r="K477" s="57"/>
      <c r="L477" s="58"/>
      <c r="M477" s="58"/>
      <c r="N477" s="58"/>
      <c r="O477" s="54"/>
      <c r="P477" s="39"/>
      <c r="Q477" s="39"/>
      <c r="R477" s="39"/>
      <c r="S477" s="39"/>
      <c r="T477" s="4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</row>
    <row r="478" spans="1:181">
      <c r="A478" s="33"/>
      <c r="B478" s="54"/>
      <c r="C478" s="54"/>
      <c r="D478" s="55"/>
      <c r="E478" s="54"/>
      <c r="F478" s="54"/>
      <c r="G478" s="56"/>
      <c r="H478" s="56"/>
      <c r="I478" s="56"/>
      <c r="J478" s="56"/>
      <c r="K478" s="57"/>
      <c r="L478" s="58"/>
      <c r="M478" s="58"/>
      <c r="N478" s="58"/>
      <c r="O478" s="54"/>
      <c r="P478" s="39"/>
      <c r="Q478" s="39"/>
      <c r="R478" s="39"/>
      <c r="S478" s="39"/>
      <c r="T478" s="49"/>
    </row>
    <row r="479" spans="1:181">
      <c r="A479" s="33"/>
      <c r="B479" s="54"/>
      <c r="C479" s="54"/>
      <c r="D479" s="55"/>
      <c r="E479" s="54"/>
      <c r="F479" s="54"/>
      <c r="G479" s="56"/>
      <c r="H479" s="56"/>
      <c r="I479" s="56"/>
      <c r="J479" s="56"/>
      <c r="K479" s="57"/>
      <c r="L479" s="58"/>
      <c r="M479" s="58"/>
      <c r="N479" s="58"/>
      <c r="O479" s="54"/>
      <c r="P479" s="39"/>
      <c r="Q479" s="39"/>
    </row>
    <row r="480" spans="1:181">
      <c r="A480" s="33"/>
      <c r="B480" s="54"/>
      <c r="C480" s="54"/>
      <c r="D480" s="55"/>
      <c r="E480" s="54"/>
      <c r="F480" s="54"/>
      <c r="G480" s="56"/>
      <c r="H480" s="56"/>
      <c r="I480" s="56"/>
      <c r="J480" s="56"/>
      <c r="K480" s="57"/>
      <c r="L480" s="58"/>
      <c r="M480" s="58"/>
      <c r="N480" s="58"/>
      <c r="O480" s="54"/>
      <c r="P480" s="39"/>
      <c r="Q480" s="39"/>
    </row>
    <row r="481" spans="1:17">
      <c r="A481" s="33"/>
      <c r="B481" s="33"/>
      <c r="C481" s="54"/>
      <c r="D481" s="55"/>
      <c r="E481" s="54"/>
      <c r="F481" s="54"/>
      <c r="G481" s="56"/>
      <c r="H481" s="56"/>
      <c r="I481" s="56"/>
      <c r="J481" s="56"/>
      <c r="K481" s="57"/>
      <c r="L481" s="38"/>
      <c r="M481" s="58"/>
      <c r="N481" s="58"/>
      <c r="O481" s="54"/>
      <c r="P481" s="39"/>
      <c r="Q481" s="39"/>
    </row>
    <row r="482" spans="1:17">
      <c r="A482" s="33"/>
      <c r="B482" s="33"/>
      <c r="C482" s="33"/>
      <c r="D482" s="34"/>
      <c r="E482" s="33"/>
      <c r="F482" s="33"/>
      <c r="G482" s="35"/>
      <c r="H482" s="35"/>
      <c r="I482" s="35"/>
      <c r="J482" s="35"/>
      <c r="K482" s="36"/>
      <c r="L482" s="38"/>
      <c r="M482" s="58"/>
      <c r="N482" s="58"/>
      <c r="O482" s="33"/>
    </row>
    <row r="483" spans="1:17">
      <c r="A483" s="33"/>
      <c r="B483" s="33"/>
      <c r="C483" s="33"/>
      <c r="D483" s="34"/>
      <c r="E483" s="33"/>
      <c r="F483" s="33"/>
      <c r="G483" s="35"/>
      <c r="H483" s="35"/>
      <c r="I483" s="35"/>
      <c r="J483" s="35"/>
      <c r="K483" s="36"/>
      <c r="L483" s="38"/>
      <c r="M483" s="58"/>
      <c r="N483" s="58"/>
      <c r="O483" s="33"/>
    </row>
    <row r="484" spans="1:17">
      <c r="A484" s="33"/>
      <c r="B484" s="33"/>
      <c r="C484" s="33"/>
      <c r="D484" s="34"/>
      <c r="E484" s="33"/>
      <c r="F484" s="33"/>
      <c r="G484" s="35"/>
      <c r="H484" s="35"/>
      <c r="I484" s="35"/>
      <c r="J484" s="35"/>
      <c r="K484" s="36"/>
      <c r="L484" s="38"/>
      <c r="M484" s="38"/>
      <c r="N484" s="58"/>
      <c r="O484" s="33"/>
    </row>
    <row r="485" spans="1:17">
      <c r="A485" s="59"/>
      <c r="B485" s="33"/>
      <c r="C485" s="33"/>
      <c r="D485" s="34"/>
      <c r="E485" s="33"/>
      <c r="F485" s="33"/>
      <c r="G485" s="35"/>
      <c r="H485" s="35"/>
      <c r="I485" s="35"/>
      <c r="J485" s="35"/>
      <c r="K485" s="36"/>
      <c r="L485" s="38"/>
      <c r="M485" s="38"/>
      <c r="N485" s="58"/>
      <c r="O485" s="33"/>
    </row>
    <row r="486" spans="1:17">
      <c r="A486" s="60"/>
      <c r="B486" s="33"/>
      <c r="C486" s="33"/>
      <c r="D486" s="34"/>
      <c r="E486" s="33"/>
      <c r="F486" s="33"/>
      <c r="G486" s="35"/>
      <c r="H486" s="35"/>
      <c r="I486" s="35"/>
      <c r="J486" s="35"/>
      <c r="K486" s="36"/>
      <c r="L486" s="38"/>
      <c r="M486" s="38"/>
      <c r="N486" s="58"/>
      <c r="O486" s="33"/>
    </row>
    <row r="487" spans="1:17">
      <c r="A487" s="60"/>
      <c r="B487" s="33"/>
      <c r="C487" s="33"/>
      <c r="D487" s="34"/>
      <c r="E487" s="33"/>
      <c r="F487" s="33"/>
      <c r="G487" s="35"/>
      <c r="H487" s="35"/>
      <c r="I487" s="35"/>
      <c r="J487" s="35"/>
      <c r="K487" s="36"/>
      <c r="L487" s="38"/>
      <c r="M487" s="38"/>
      <c r="N487" s="38"/>
      <c r="O487" s="33"/>
    </row>
    <row r="488" spans="1:17">
      <c r="A488" s="60"/>
      <c r="B488" s="33"/>
      <c r="C488" s="33"/>
      <c r="D488" s="34"/>
      <c r="E488" s="33"/>
      <c r="F488" s="33"/>
      <c r="G488" s="35"/>
      <c r="H488" s="35"/>
      <c r="I488" s="35"/>
      <c r="J488" s="35"/>
      <c r="K488" s="36"/>
      <c r="L488" s="38"/>
      <c r="M488" s="38"/>
      <c r="N488" s="38"/>
      <c r="O488" s="33"/>
    </row>
    <row r="489" spans="1:17">
      <c r="A489" s="60"/>
      <c r="B489" s="33"/>
      <c r="C489" s="33"/>
      <c r="D489" s="34"/>
      <c r="E489" s="33"/>
      <c r="F489" s="33"/>
      <c r="G489" s="35"/>
      <c r="H489" s="35"/>
      <c r="I489" s="35"/>
      <c r="J489" s="35"/>
      <c r="K489" s="36"/>
      <c r="L489" s="38"/>
      <c r="M489" s="38"/>
      <c r="N489" s="38"/>
      <c r="O489" s="33"/>
    </row>
    <row r="490" spans="1:17">
      <c r="B490" s="33"/>
      <c r="C490" s="33"/>
      <c r="D490" s="34"/>
      <c r="E490" s="33"/>
      <c r="F490" s="33"/>
      <c r="G490" s="35"/>
      <c r="H490" s="35"/>
      <c r="I490" s="35"/>
      <c r="J490" s="35"/>
      <c r="K490" s="36"/>
      <c r="L490" s="38"/>
      <c r="M490" s="38"/>
      <c r="N490" s="38"/>
      <c r="O490" s="33"/>
    </row>
  </sheetData>
  <autoFilter ref="A5:O391"/>
  <phoneticPr fontId="0" type="noConversion"/>
  <pageMargins left="0.62992125984251968" right="0.59055118110236227" top="0.74803149606299213" bottom="0.51181102362204722" header="0.35433070866141736" footer="0.51181102362204722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927"/>
  <sheetViews>
    <sheetView tabSelected="1" topLeftCell="B1" zoomScaleSheetLayoutView="100" workbookViewId="0">
      <selection activeCell="B495" sqref="B495:U506"/>
    </sheetView>
  </sheetViews>
  <sheetFormatPr defaultColWidth="20.7109375" defaultRowHeight="12.75" outlineLevelRow="1"/>
  <cols>
    <col min="1" max="1" width="4.7109375" style="338" hidden="1" customWidth="1"/>
    <col min="2" max="2" width="6.7109375" style="220" customWidth="1"/>
    <col min="3" max="3" width="8.5703125" style="221" hidden="1" customWidth="1"/>
    <col min="4" max="4" width="35.7109375" style="221" customWidth="1"/>
    <col min="5" max="5" width="8.140625" style="222" customWidth="1"/>
    <col min="6" max="6" width="14" style="221" customWidth="1"/>
    <col min="7" max="7" width="13.85546875" style="221" customWidth="1"/>
    <col min="8" max="8" width="11.28515625" style="338" customWidth="1"/>
    <col min="9" max="9" width="7.7109375" style="338" customWidth="1"/>
    <col min="10" max="10" width="6.5703125" style="338" customWidth="1"/>
    <col min="11" max="11" width="13.140625" style="338" customWidth="1"/>
    <col min="12" max="12" width="9.85546875" style="313" customWidth="1"/>
    <col min="13" max="13" width="10.140625" style="416" customWidth="1"/>
    <col min="14" max="14" width="6.5703125" style="339" hidden="1" customWidth="1"/>
    <col min="15" max="15" width="7" style="339" hidden="1" customWidth="1"/>
    <col min="16" max="16" width="8.85546875" style="221" hidden="1" customWidth="1"/>
    <col min="17" max="17" width="7.85546875" style="293" hidden="1" customWidth="1"/>
    <col min="18" max="18" width="0.140625" style="293" hidden="1" customWidth="1"/>
    <col min="19" max="20" width="7.85546875" style="293" hidden="1" customWidth="1"/>
    <col min="21" max="21" width="8.5703125" style="224" customWidth="1"/>
    <col min="22" max="26" width="2.85546875" style="221" customWidth="1"/>
    <col min="27" max="27" width="7.85546875" style="344" customWidth="1"/>
    <col min="28" max="28" width="8.140625" style="289" customWidth="1"/>
    <col min="29" max="29" width="14" style="289" customWidth="1"/>
    <col min="30" max="16384" width="20.7109375" style="221"/>
  </cols>
  <sheetData>
    <row r="1" spans="1:29" ht="12.75" customHeight="1">
      <c r="H1" s="509" t="s">
        <v>1086</v>
      </c>
      <c r="I1" s="509"/>
      <c r="J1" s="509"/>
      <c r="K1" s="509"/>
      <c r="L1" s="509"/>
      <c r="M1" s="509"/>
      <c r="N1" s="509"/>
      <c r="O1" s="509"/>
      <c r="Q1" s="223"/>
      <c r="R1" s="223"/>
      <c r="S1" s="223"/>
      <c r="T1" s="223"/>
    </row>
    <row r="2" spans="1:29" ht="12.75" customHeight="1">
      <c r="H2" s="509" t="s">
        <v>1087</v>
      </c>
      <c r="I2" s="509"/>
      <c r="J2" s="509"/>
      <c r="K2" s="509"/>
      <c r="L2" s="509"/>
      <c r="M2" s="509"/>
      <c r="N2" s="509"/>
      <c r="O2" s="509"/>
      <c r="Q2" s="223"/>
      <c r="R2" s="223"/>
      <c r="S2" s="223"/>
      <c r="T2" s="223"/>
    </row>
    <row r="3" spans="1:29" ht="12.75" customHeight="1">
      <c r="H3" s="510" t="s">
        <v>1088</v>
      </c>
      <c r="I3" s="510"/>
      <c r="J3" s="510"/>
      <c r="K3" s="510"/>
      <c r="L3" s="510"/>
      <c r="M3" s="510"/>
      <c r="N3" s="510"/>
      <c r="O3" s="510"/>
      <c r="Q3" s="223"/>
      <c r="R3" s="223"/>
      <c r="S3" s="223"/>
      <c r="T3" s="223"/>
    </row>
    <row r="4" spans="1:29" ht="12.75" customHeight="1">
      <c r="H4" s="510" t="s">
        <v>1089</v>
      </c>
      <c r="I4" s="510"/>
      <c r="J4" s="510"/>
      <c r="K4" s="510"/>
      <c r="L4" s="510"/>
      <c r="M4" s="510"/>
      <c r="N4" s="510"/>
      <c r="O4" s="510"/>
      <c r="Q4" s="223"/>
      <c r="R4" s="223"/>
      <c r="S4" s="223"/>
      <c r="T4" s="223"/>
    </row>
    <row r="5" spans="1:29">
      <c r="H5" s="518" t="s">
        <v>1838</v>
      </c>
      <c r="I5" s="518"/>
      <c r="J5" s="518"/>
      <c r="K5" s="518"/>
      <c r="L5" s="518"/>
      <c r="M5" s="518"/>
      <c r="N5" s="518"/>
      <c r="O5" s="518"/>
      <c r="Q5" s="223"/>
      <c r="R5" s="223"/>
      <c r="S5" s="223"/>
      <c r="T5" s="223"/>
    </row>
    <row r="6" spans="1:29" ht="19.5" customHeight="1">
      <c r="A6" s="220"/>
      <c r="C6" s="225"/>
      <c r="D6" s="225"/>
      <c r="E6" s="226"/>
      <c r="F6" s="225"/>
      <c r="G6" s="225"/>
      <c r="H6" s="519" t="s">
        <v>1183</v>
      </c>
      <c r="I6" s="519"/>
      <c r="J6" s="519"/>
      <c r="K6" s="519"/>
      <c r="L6" s="519"/>
      <c r="M6" s="519"/>
      <c r="N6" s="519"/>
      <c r="O6" s="519"/>
      <c r="P6" s="225"/>
      <c r="Q6" s="227"/>
      <c r="R6" s="227"/>
      <c r="S6" s="227"/>
      <c r="T6" s="227"/>
      <c r="U6" s="228"/>
    </row>
    <row r="7" spans="1:29" ht="18" customHeight="1">
      <c r="A7" s="520" t="s">
        <v>1090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</row>
    <row r="8" spans="1:29" ht="22.5" customHeight="1">
      <c r="A8" s="512" t="s">
        <v>1766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</row>
    <row r="9" spans="1:29" ht="72" customHeight="1">
      <c r="A9" s="513" t="s">
        <v>1092</v>
      </c>
      <c r="B9" s="505" t="s">
        <v>1093</v>
      </c>
      <c r="C9" s="514" t="s">
        <v>2</v>
      </c>
      <c r="D9" s="514" t="s">
        <v>3</v>
      </c>
      <c r="E9" s="521" t="s">
        <v>4</v>
      </c>
      <c r="F9" s="514" t="s">
        <v>5</v>
      </c>
      <c r="G9" s="515" t="s">
        <v>6</v>
      </c>
      <c r="H9" s="516" t="s">
        <v>1812</v>
      </c>
      <c r="I9" s="514" t="s">
        <v>8</v>
      </c>
      <c r="J9" s="514"/>
      <c r="K9" s="514"/>
      <c r="L9" s="522" t="s">
        <v>9</v>
      </c>
      <c r="M9" s="524" t="s">
        <v>1344</v>
      </c>
      <c r="N9" s="525" t="s">
        <v>11</v>
      </c>
      <c r="O9" s="525" t="s">
        <v>12</v>
      </c>
      <c r="P9" s="516" t="s">
        <v>13</v>
      </c>
      <c r="Q9" s="516" t="s">
        <v>14</v>
      </c>
      <c r="R9" s="516" t="s">
        <v>15</v>
      </c>
      <c r="S9" s="516" t="s">
        <v>16</v>
      </c>
      <c r="T9" s="516" t="s">
        <v>17</v>
      </c>
      <c r="U9" s="511" t="s">
        <v>1076</v>
      </c>
    </row>
    <row r="10" spans="1:29" ht="17.25" customHeight="1">
      <c r="A10" s="513"/>
      <c r="B10" s="505"/>
      <c r="C10" s="514"/>
      <c r="D10" s="514"/>
      <c r="E10" s="521"/>
      <c r="F10" s="514"/>
      <c r="G10" s="515"/>
      <c r="H10" s="517"/>
      <c r="I10" s="336" t="s">
        <v>18</v>
      </c>
      <c r="J10" s="336" t="s">
        <v>19</v>
      </c>
      <c r="K10" s="336" t="s">
        <v>1182</v>
      </c>
      <c r="L10" s="522"/>
      <c r="M10" s="524"/>
      <c r="N10" s="526"/>
      <c r="O10" s="526"/>
      <c r="P10" s="517"/>
      <c r="Q10" s="517"/>
      <c r="R10" s="517"/>
      <c r="S10" s="517"/>
      <c r="T10" s="517"/>
      <c r="U10" s="511"/>
    </row>
    <row r="11" spans="1:29" ht="13.5" customHeight="1">
      <c r="A11" s="340">
        <v>1</v>
      </c>
      <c r="B11" s="335">
        <v>2</v>
      </c>
      <c r="C11" s="336">
        <v>3</v>
      </c>
      <c r="D11" s="336">
        <v>4</v>
      </c>
      <c r="E11" s="336">
        <v>5</v>
      </c>
      <c r="F11" s="336">
        <v>6</v>
      </c>
      <c r="G11" s="336">
        <v>7</v>
      </c>
      <c r="H11" s="336">
        <v>8</v>
      </c>
      <c r="I11" s="341">
        <v>9</v>
      </c>
      <c r="J11" s="336">
        <v>10</v>
      </c>
      <c r="K11" s="336">
        <v>11</v>
      </c>
      <c r="L11" s="336">
        <v>12</v>
      </c>
      <c r="M11" s="407">
        <v>13</v>
      </c>
      <c r="N11" s="336">
        <v>14</v>
      </c>
      <c r="O11" s="336">
        <v>15</v>
      </c>
      <c r="P11" s="336">
        <v>16</v>
      </c>
      <c r="Q11" s="336">
        <v>17</v>
      </c>
      <c r="R11" s="336">
        <v>18</v>
      </c>
      <c r="S11" s="336">
        <v>19</v>
      </c>
      <c r="T11" s="341">
        <v>20</v>
      </c>
      <c r="U11" s="336">
        <v>21</v>
      </c>
    </row>
    <row r="12" spans="1:29" ht="17.25" customHeight="1">
      <c r="A12" s="318"/>
      <c r="B12" s="504" t="s">
        <v>1091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</row>
    <row r="13" spans="1:29" s="225" customFormat="1" ht="15.75" customHeight="1" outlineLevel="1">
      <c r="A13" s="333">
        <v>1</v>
      </c>
      <c r="B13" s="230">
        <v>1</v>
      </c>
      <c r="C13" s="231" t="s">
        <v>21</v>
      </c>
      <c r="D13" s="232" t="s">
        <v>1282</v>
      </c>
      <c r="E13" s="233" t="s">
        <v>764</v>
      </c>
      <c r="F13" s="232" t="s">
        <v>22</v>
      </c>
      <c r="G13" s="232" t="s">
        <v>23</v>
      </c>
      <c r="H13" s="230" t="s">
        <v>24</v>
      </c>
      <c r="I13" s="230" t="s">
        <v>25</v>
      </c>
      <c r="J13" s="230" t="s">
        <v>26</v>
      </c>
      <c r="K13" s="342" t="s">
        <v>1283</v>
      </c>
      <c r="L13" s="234">
        <v>12</v>
      </c>
      <c r="M13" s="327">
        <v>1985</v>
      </c>
      <c r="N13" s="235">
        <v>35431</v>
      </c>
      <c r="O13" s="235"/>
      <c r="P13" s="236" t="s">
        <v>28</v>
      </c>
      <c r="Q13" s="232">
        <v>8</v>
      </c>
      <c r="R13" s="237">
        <f t="shared" ref="R13:R87" si="0">Q13*L13</f>
        <v>96</v>
      </c>
      <c r="S13" s="232">
        <v>1</v>
      </c>
      <c r="T13" s="232">
        <f t="shared" ref="T13:T87" si="1">S13*L13*2</f>
        <v>24</v>
      </c>
      <c r="U13" s="319">
        <v>3</v>
      </c>
      <c r="AA13" s="344"/>
      <c r="AB13" s="289"/>
      <c r="AC13" s="289"/>
    </row>
    <row r="14" spans="1:29" ht="15.75" customHeight="1" outlineLevel="1">
      <c r="A14" s="340">
        <v>2</v>
      </c>
      <c r="B14" s="335">
        <v>2</v>
      </c>
      <c r="C14" s="238" t="s">
        <v>21</v>
      </c>
      <c r="D14" s="239" t="s">
        <v>1774</v>
      </c>
      <c r="E14" s="240" t="s">
        <v>765</v>
      </c>
      <c r="F14" s="239" t="s">
        <v>22</v>
      </c>
      <c r="G14" s="239" t="s">
        <v>30</v>
      </c>
      <c r="H14" s="335" t="s">
        <v>24</v>
      </c>
      <c r="I14" s="230" t="s">
        <v>25</v>
      </c>
      <c r="J14" s="335" t="s">
        <v>26</v>
      </c>
      <c r="K14" s="342" t="s">
        <v>1284</v>
      </c>
      <c r="L14" s="241">
        <v>22</v>
      </c>
      <c r="M14" s="321">
        <v>1992</v>
      </c>
      <c r="N14" s="242"/>
      <c r="O14" s="242"/>
      <c r="P14" s="243" t="s">
        <v>28</v>
      </c>
      <c r="Q14" s="239">
        <v>8</v>
      </c>
      <c r="R14" s="244">
        <f t="shared" si="0"/>
        <v>176</v>
      </c>
      <c r="S14" s="239">
        <v>1</v>
      </c>
      <c r="T14" s="239">
        <f t="shared" si="1"/>
        <v>44</v>
      </c>
      <c r="U14" s="334">
        <v>3</v>
      </c>
    </row>
    <row r="15" spans="1:29" ht="27.75" customHeight="1" outlineLevel="1">
      <c r="A15" s="333">
        <v>3</v>
      </c>
      <c r="B15" s="335">
        <v>3</v>
      </c>
      <c r="C15" s="238" t="s">
        <v>21</v>
      </c>
      <c r="D15" s="245" t="s">
        <v>1775</v>
      </c>
      <c r="E15" s="240" t="s">
        <v>766</v>
      </c>
      <c r="F15" s="239" t="s">
        <v>32</v>
      </c>
      <c r="G15" s="239" t="s">
        <v>33</v>
      </c>
      <c r="H15" s="335" t="s">
        <v>24</v>
      </c>
      <c r="I15" s="230" t="s">
        <v>25</v>
      </c>
      <c r="J15" s="335" t="s">
        <v>26</v>
      </c>
      <c r="K15" s="342" t="s">
        <v>1285</v>
      </c>
      <c r="L15" s="241">
        <v>15</v>
      </c>
      <c r="M15" s="321">
        <v>1981</v>
      </c>
      <c r="N15" s="242"/>
      <c r="O15" s="242"/>
      <c r="P15" s="243" t="s">
        <v>35</v>
      </c>
      <c r="Q15" s="239">
        <v>7</v>
      </c>
      <c r="R15" s="244">
        <f t="shared" si="0"/>
        <v>105</v>
      </c>
      <c r="S15" s="239">
        <v>1</v>
      </c>
      <c r="T15" s="239">
        <f t="shared" si="1"/>
        <v>30</v>
      </c>
      <c r="U15" s="334">
        <v>4</v>
      </c>
    </row>
    <row r="16" spans="1:29" ht="27" customHeight="1" outlineLevel="1">
      <c r="A16" s="340">
        <v>4</v>
      </c>
      <c r="B16" s="335">
        <v>4</v>
      </c>
      <c r="C16" s="238" t="s">
        <v>21</v>
      </c>
      <c r="D16" s="239" t="s">
        <v>1286</v>
      </c>
      <c r="E16" s="240" t="s">
        <v>767</v>
      </c>
      <c r="F16" s="239" t="s">
        <v>1296</v>
      </c>
      <c r="G16" s="239" t="s">
        <v>33</v>
      </c>
      <c r="H16" s="335" t="s">
        <v>24</v>
      </c>
      <c r="I16" s="230" t="s">
        <v>25</v>
      </c>
      <c r="J16" s="335" t="s">
        <v>26</v>
      </c>
      <c r="K16" s="343" t="s">
        <v>1287</v>
      </c>
      <c r="L16" s="241">
        <v>33.200000000000003</v>
      </c>
      <c r="M16" s="321">
        <v>1981</v>
      </c>
      <c r="N16" s="242">
        <v>36892</v>
      </c>
      <c r="O16" s="242"/>
      <c r="P16" s="243" t="s">
        <v>28</v>
      </c>
      <c r="Q16" s="239">
        <v>8.89</v>
      </c>
      <c r="R16" s="244">
        <f t="shared" si="0"/>
        <v>295.14800000000002</v>
      </c>
      <c r="S16" s="239">
        <v>0.75</v>
      </c>
      <c r="T16" s="239">
        <f t="shared" si="1"/>
        <v>49.800000000000004</v>
      </c>
      <c r="U16" s="334">
        <v>4</v>
      </c>
    </row>
    <row r="17" spans="1:29" ht="27" customHeight="1" outlineLevel="1" thickBot="1">
      <c r="A17" s="477"/>
      <c r="B17" s="476">
        <v>5</v>
      </c>
      <c r="C17" s="238" t="s">
        <v>21</v>
      </c>
      <c r="D17" s="239" t="s">
        <v>1331</v>
      </c>
      <c r="E17" s="240" t="s">
        <v>821</v>
      </c>
      <c r="F17" s="239" t="s">
        <v>79</v>
      </c>
      <c r="G17" s="239" t="s">
        <v>80</v>
      </c>
      <c r="H17" s="476" t="s">
        <v>24</v>
      </c>
      <c r="I17" s="230" t="s">
        <v>25</v>
      </c>
      <c r="J17" s="476" t="s">
        <v>45</v>
      </c>
      <c r="K17" s="476" t="s">
        <v>1332</v>
      </c>
      <c r="L17" s="241">
        <v>15.1</v>
      </c>
      <c r="M17" s="408">
        <v>2003</v>
      </c>
      <c r="N17" s="247" t="s">
        <v>82</v>
      </c>
      <c r="O17" s="248"/>
      <c r="P17" s="249" t="s">
        <v>48</v>
      </c>
      <c r="Q17" s="250">
        <v>8.67</v>
      </c>
      <c r="R17" s="251">
        <f t="shared" ref="R17" si="2">Q17*L17</f>
        <v>130.917</v>
      </c>
      <c r="S17" s="250">
        <v>1.2</v>
      </c>
      <c r="T17" s="250">
        <f t="shared" ref="T17" si="3">S17*L17*2</f>
        <v>36.239999999999995</v>
      </c>
      <c r="U17" s="475">
        <v>5</v>
      </c>
    </row>
    <row r="18" spans="1:29" ht="62.25" customHeight="1" outlineLevel="1" thickTop="1">
      <c r="A18" s="333">
        <v>5</v>
      </c>
      <c r="B18" s="476">
        <v>6</v>
      </c>
      <c r="C18" s="238" t="s">
        <v>21</v>
      </c>
      <c r="D18" s="239" t="s">
        <v>1288</v>
      </c>
      <c r="E18" s="240" t="s">
        <v>768</v>
      </c>
      <c r="F18" s="239" t="s">
        <v>1295</v>
      </c>
      <c r="G18" s="239" t="s">
        <v>23</v>
      </c>
      <c r="H18" s="335" t="s">
        <v>24</v>
      </c>
      <c r="I18" s="230" t="s">
        <v>25</v>
      </c>
      <c r="J18" s="335" t="s">
        <v>26</v>
      </c>
      <c r="K18" s="325" t="s">
        <v>1289</v>
      </c>
      <c r="L18" s="241">
        <v>16.2</v>
      </c>
      <c r="M18" s="321">
        <v>1991</v>
      </c>
      <c r="N18" s="242"/>
      <c r="O18" s="242"/>
      <c r="P18" s="243" t="s">
        <v>41</v>
      </c>
      <c r="Q18" s="239">
        <v>8</v>
      </c>
      <c r="R18" s="244">
        <f t="shared" si="0"/>
        <v>129.6</v>
      </c>
      <c r="S18" s="239">
        <v>1</v>
      </c>
      <c r="T18" s="239">
        <f t="shared" si="1"/>
        <v>32.4</v>
      </c>
      <c r="U18" s="334">
        <v>4</v>
      </c>
    </row>
    <row r="19" spans="1:29" ht="34.5" customHeight="1" outlineLevel="1">
      <c r="A19" s="340">
        <v>6</v>
      </c>
      <c r="B19" s="476">
        <v>7</v>
      </c>
      <c r="C19" s="238" t="s">
        <v>21</v>
      </c>
      <c r="D19" s="239" t="s">
        <v>1291</v>
      </c>
      <c r="E19" s="240" t="s">
        <v>967</v>
      </c>
      <c r="F19" s="239" t="s">
        <v>1294</v>
      </c>
      <c r="G19" s="239" t="s">
        <v>44</v>
      </c>
      <c r="H19" s="335" t="s">
        <v>24</v>
      </c>
      <c r="I19" s="230" t="s">
        <v>25</v>
      </c>
      <c r="J19" s="335" t="s">
        <v>45</v>
      </c>
      <c r="K19" s="336" t="s">
        <v>1290</v>
      </c>
      <c r="L19" s="241">
        <v>32.200000000000003</v>
      </c>
      <c r="M19" s="321">
        <v>1984</v>
      </c>
      <c r="N19" s="246" t="s">
        <v>47</v>
      </c>
      <c r="O19" s="242"/>
      <c r="P19" s="243" t="s">
        <v>48</v>
      </c>
      <c r="Q19" s="239">
        <v>8.7200000000000006</v>
      </c>
      <c r="R19" s="244">
        <f t="shared" si="0"/>
        <v>280.78400000000005</v>
      </c>
      <c r="S19" s="239">
        <v>1</v>
      </c>
      <c r="T19" s="239">
        <f t="shared" si="1"/>
        <v>64.400000000000006</v>
      </c>
      <c r="U19" s="334">
        <v>4</v>
      </c>
    </row>
    <row r="20" spans="1:29" ht="71.25" customHeight="1" outlineLevel="1">
      <c r="A20" s="333">
        <v>7</v>
      </c>
      <c r="B20" s="476">
        <v>8</v>
      </c>
      <c r="C20" s="238" t="s">
        <v>21</v>
      </c>
      <c r="D20" s="239" t="s">
        <v>1292</v>
      </c>
      <c r="E20" s="240" t="s">
        <v>770</v>
      </c>
      <c r="F20" s="239" t="s">
        <v>1293</v>
      </c>
      <c r="G20" s="239" t="s">
        <v>23</v>
      </c>
      <c r="H20" s="335" t="s">
        <v>24</v>
      </c>
      <c r="I20" s="335" t="s">
        <v>51</v>
      </c>
      <c r="J20" s="335" t="s">
        <v>26</v>
      </c>
      <c r="K20" s="335" t="s">
        <v>1297</v>
      </c>
      <c r="L20" s="241">
        <v>36.799999999999997</v>
      </c>
      <c r="M20" s="321">
        <v>1992</v>
      </c>
      <c r="N20" s="242"/>
      <c r="O20" s="242"/>
      <c r="P20" s="243" t="s">
        <v>28</v>
      </c>
      <c r="Q20" s="239">
        <v>8</v>
      </c>
      <c r="R20" s="244">
        <f t="shared" si="0"/>
        <v>294.39999999999998</v>
      </c>
      <c r="S20" s="239">
        <v>1</v>
      </c>
      <c r="T20" s="239">
        <f t="shared" si="1"/>
        <v>73.599999999999994</v>
      </c>
      <c r="U20" s="334">
        <v>4</v>
      </c>
    </row>
    <row r="21" spans="1:29" ht="60.75" customHeight="1" outlineLevel="1">
      <c r="A21" s="340">
        <v>8</v>
      </c>
      <c r="B21" s="476">
        <v>9</v>
      </c>
      <c r="C21" s="238" t="s">
        <v>21</v>
      </c>
      <c r="D21" s="239" t="s">
        <v>1298</v>
      </c>
      <c r="E21" s="240" t="s">
        <v>771</v>
      </c>
      <c r="F21" s="239" t="s">
        <v>53</v>
      </c>
      <c r="G21" s="239" t="s">
        <v>23</v>
      </c>
      <c r="H21" s="335" t="s">
        <v>24</v>
      </c>
      <c r="I21" s="230" t="s">
        <v>25</v>
      </c>
      <c r="J21" s="335" t="s">
        <v>26</v>
      </c>
      <c r="K21" s="335" t="s">
        <v>1299</v>
      </c>
      <c r="L21" s="241">
        <v>36.799999999999997</v>
      </c>
      <c r="M21" s="321">
        <v>1992</v>
      </c>
      <c r="N21" s="242">
        <v>35796</v>
      </c>
      <c r="O21" s="242"/>
      <c r="P21" s="243" t="s">
        <v>28</v>
      </c>
      <c r="Q21" s="239">
        <v>8</v>
      </c>
      <c r="R21" s="244">
        <f t="shared" si="0"/>
        <v>294.39999999999998</v>
      </c>
      <c r="S21" s="239">
        <v>1</v>
      </c>
      <c r="T21" s="239">
        <f t="shared" si="1"/>
        <v>73.599999999999994</v>
      </c>
      <c r="U21" s="334">
        <v>4</v>
      </c>
    </row>
    <row r="22" spans="1:29" ht="52.5" customHeight="1" outlineLevel="1">
      <c r="A22" s="333">
        <v>9</v>
      </c>
      <c r="B22" s="476">
        <v>10</v>
      </c>
      <c r="C22" s="238" t="s">
        <v>21</v>
      </c>
      <c r="D22" s="239" t="s">
        <v>1298</v>
      </c>
      <c r="E22" s="240" t="s">
        <v>772</v>
      </c>
      <c r="F22" s="239" t="s">
        <v>1311</v>
      </c>
      <c r="G22" s="239" t="s">
        <v>54</v>
      </c>
      <c r="H22" s="335" t="s">
        <v>24</v>
      </c>
      <c r="I22" s="230" t="s">
        <v>25</v>
      </c>
      <c r="J22" s="335" t="s">
        <v>45</v>
      </c>
      <c r="K22" s="335" t="s">
        <v>1268</v>
      </c>
      <c r="L22" s="241">
        <v>17.100000000000001</v>
      </c>
      <c r="M22" s="321">
        <v>1998</v>
      </c>
      <c r="N22" s="242"/>
      <c r="O22" s="242"/>
      <c r="P22" s="243" t="s">
        <v>41</v>
      </c>
      <c r="Q22" s="239">
        <v>10</v>
      </c>
      <c r="R22" s="244">
        <f t="shared" si="0"/>
        <v>171</v>
      </c>
      <c r="S22" s="239">
        <v>0.75</v>
      </c>
      <c r="T22" s="239">
        <f t="shared" si="1"/>
        <v>25.650000000000002</v>
      </c>
      <c r="U22" s="334">
        <v>4</v>
      </c>
    </row>
    <row r="23" spans="1:29" ht="12.75" customHeight="1" outlineLevel="1">
      <c r="A23" s="340">
        <v>10</v>
      </c>
      <c r="B23" s="476">
        <v>11</v>
      </c>
      <c r="C23" s="238" t="s">
        <v>21</v>
      </c>
      <c r="D23" s="239" t="s">
        <v>1300</v>
      </c>
      <c r="E23" s="240" t="s">
        <v>773</v>
      </c>
      <c r="F23" s="239" t="s">
        <v>1310</v>
      </c>
      <c r="G23" s="239" t="s">
        <v>30</v>
      </c>
      <c r="H23" s="335" t="s">
        <v>24</v>
      </c>
      <c r="I23" s="230" t="s">
        <v>25</v>
      </c>
      <c r="J23" s="335" t="s">
        <v>57</v>
      </c>
      <c r="K23" s="335" t="s">
        <v>1301</v>
      </c>
      <c r="L23" s="241">
        <v>24.1</v>
      </c>
      <c r="M23" s="321">
        <v>1991</v>
      </c>
      <c r="N23" s="242"/>
      <c r="O23" s="242"/>
      <c r="P23" s="243" t="s">
        <v>28</v>
      </c>
      <c r="Q23" s="239">
        <v>7</v>
      </c>
      <c r="R23" s="244">
        <f t="shared" si="0"/>
        <v>168.70000000000002</v>
      </c>
      <c r="S23" s="239">
        <v>1.2</v>
      </c>
      <c r="T23" s="239">
        <f t="shared" si="1"/>
        <v>57.84</v>
      </c>
      <c r="U23" s="334">
        <v>4</v>
      </c>
    </row>
    <row r="24" spans="1:29" ht="30.75" customHeight="1" outlineLevel="1">
      <c r="A24" s="333">
        <v>11</v>
      </c>
      <c r="B24" s="476">
        <v>12</v>
      </c>
      <c r="C24" s="238" t="s">
        <v>21</v>
      </c>
      <c r="D24" s="239" t="s">
        <v>1302</v>
      </c>
      <c r="E24" s="240" t="s">
        <v>774</v>
      </c>
      <c r="F24" s="239" t="s">
        <v>1309</v>
      </c>
      <c r="G24" s="239" t="s">
        <v>60</v>
      </c>
      <c r="H24" s="335" t="s">
        <v>24</v>
      </c>
      <c r="I24" s="230" t="s">
        <v>25</v>
      </c>
      <c r="J24" s="335" t="s">
        <v>26</v>
      </c>
      <c r="K24" s="335" t="s">
        <v>1303</v>
      </c>
      <c r="L24" s="241">
        <v>10</v>
      </c>
      <c r="M24" s="321">
        <v>1983</v>
      </c>
      <c r="N24" s="242"/>
      <c r="O24" s="242"/>
      <c r="P24" s="243" t="s">
        <v>41</v>
      </c>
      <c r="Q24" s="239">
        <v>7</v>
      </c>
      <c r="R24" s="244">
        <f t="shared" si="0"/>
        <v>70</v>
      </c>
      <c r="S24" s="239">
        <v>1</v>
      </c>
      <c r="T24" s="239">
        <f t="shared" si="1"/>
        <v>20</v>
      </c>
      <c r="U24" s="334">
        <v>4</v>
      </c>
    </row>
    <row r="25" spans="1:29" ht="79.5" customHeight="1" outlineLevel="1">
      <c r="A25" s="340">
        <v>12</v>
      </c>
      <c r="B25" s="476">
        <v>13</v>
      </c>
      <c r="C25" s="238" t="s">
        <v>21</v>
      </c>
      <c r="D25" s="239" t="s">
        <v>1304</v>
      </c>
      <c r="E25" s="240" t="s">
        <v>775</v>
      </c>
      <c r="F25" s="239" t="s">
        <v>1308</v>
      </c>
      <c r="G25" s="239" t="s">
        <v>1314</v>
      </c>
      <c r="H25" s="335" t="s">
        <v>63</v>
      </c>
      <c r="I25" s="230" t="s">
        <v>25</v>
      </c>
      <c r="J25" s="335" t="s">
        <v>26</v>
      </c>
      <c r="K25" s="335" t="s">
        <v>1305</v>
      </c>
      <c r="L25" s="241">
        <v>9</v>
      </c>
      <c r="M25" s="321">
        <v>1991</v>
      </c>
      <c r="N25" s="242"/>
      <c r="O25" s="242"/>
      <c r="P25" s="243" t="s">
        <v>41</v>
      </c>
      <c r="Q25" s="239">
        <v>8</v>
      </c>
      <c r="R25" s="244">
        <f t="shared" si="0"/>
        <v>72</v>
      </c>
      <c r="S25" s="239">
        <v>1</v>
      </c>
      <c r="T25" s="239">
        <f t="shared" si="1"/>
        <v>18</v>
      </c>
      <c r="U25" s="334">
        <v>4</v>
      </c>
    </row>
    <row r="26" spans="1:29" ht="54" customHeight="1" outlineLevel="1">
      <c r="A26" s="333">
        <v>13</v>
      </c>
      <c r="B26" s="476">
        <v>14</v>
      </c>
      <c r="C26" s="238" t="s">
        <v>21</v>
      </c>
      <c r="D26" s="239" t="s">
        <v>1306</v>
      </c>
      <c r="E26" s="240" t="s">
        <v>776</v>
      </c>
      <c r="F26" s="239" t="s">
        <v>1307</v>
      </c>
      <c r="G26" s="239" t="s">
        <v>1313</v>
      </c>
      <c r="H26" s="335" t="s">
        <v>24</v>
      </c>
      <c r="I26" s="230" t="s">
        <v>25</v>
      </c>
      <c r="J26" s="335" t="s">
        <v>45</v>
      </c>
      <c r="K26" s="335" t="s">
        <v>1312</v>
      </c>
      <c r="L26" s="241">
        <v>15.1</v>
      </c>
      <c r="M26" s="321">
        <v>2000</v>
      </c>
      <c r="N26" s="242"/>
      <c r="O26" s="242"/>
      <c r="P26" s="243" t="s">
        <v>28</v>
      </c>
      <c r="Q26" s="239">
        <v>8.2200000000000006</v>
      </c>
      <c r="R26" s="244">
        <f t="shared" si="0"/>
        <v>124.122</v>
      </c>
      <c r="S26" s="239">
        <v>1.5</v>
      </c>
      <c r="T26" s="239">
        <f t="shared" si="1"/>
        <v>45.3</v>
      </c>
      <c r="U26" s="334">
        <v>4</v>
      </c>
    </row>
    <row r="27" spans="1:29" ht="54" customHeight="1" outlineLevel="1">
      <c r="A27" s="333"/>
      <c r="B27" s="476">
        <v>15</v>
      </c>
      <c r="C27" s="238" t="s">
        <v>21</v>
      </c>
      <c r="D27" s="239" t="s">
        <v>1306</v>
      </c>
      <c r="E27" s="240" t="s">
        <v>778</v>
      </c>
      <c r="F27" s="239" t="s">
        <v>68</v>
      </c>
      <c r="G27" s="239" t="s">
        <v>1317</v>
      </c>
      <c r="H27" s="335" t="s">
        <v>24</v>
      </c>
      <c r="I27" s="230" t="s">
        <v>25</v>
      </c>
      <c r="J27" s="335" t="s">
        <v>45</v>
      </c>
      <c r="K27" s="335" t="s">
        <v>1316</v>
      </c>
      <c r="L27" s="241">
        <v>42.15</v>
      </c>
      <c r="M27" s="321">
        <v>2001</v>
      </c>
      <c r="N27" s="242"/>
      <c r="O27" s="242"/>
      <c r="P27" s="243" t="s">
        <v>28</v>
      </c>
      <c r="Q27" s="239">
        <v>8.2200000000000006</v>
      </c>
      <c r="R27" s="244">
        <f t="shared" ref="R27" si="4">Q27*L27</f>
        <v>346.47300000000001</v>
      </c>
      <c r="S27" s="239">
        <v>0.75</v>
      </c>
      <c r="T27" s="239">
        <f t="shared" ref="T27" si="5">S27*L27*2</f>
        <v>63.224999999999994</v>
      </c>
      <c r="U27" s="334">
        <v>4</v>
      </c>
    </row>
    <row r="28" spans="1:29" ht="58.5" customHeight="1" outlineLevel="1">
      <c r="A28" s="340">
        <v>14</v>
      </c>
      <c r="B28" s="476">
        <v>16</v>
      </c>
      <c r="C28" s="238" t="s">
        <v>21</v>
      </c>
      <c r="D28" s="239" t="s">
        <v>1306</v>
      </c>
      <c r="E28" s="240" t="s">
        <v>777</v>
      </c>
      <c r="F28" s="239" t="s">
        <v>1307</v>
      </c>
      <c r="G28" s="239" t="s">
        <v>1313</v>
      </c>
      <c r="H28" s="335" t="s">
        <v>24</v>
      </c>
      <c r="I28" s="230" t="s">
        <v>25</v>
      </c>
      <c r="J28" s="335" t="s">
        <v>45</v>
      </c>
      <c r="K28" s="335" t="s">
        <v>1315</v>
      </c>
      <c r="L28" s="241">
        <v>15.1</v>
      </c>
      <c r="M28" s="321">
        <v>2000</v>
      </c>
      <c r="N28" s="242"/>
      <c r="O28" s="242"/>
      <c r="P28" s="243" t="s">
        <v>28</v>
      </c>
      <c r="Q28" s="239">
        <v>8.2200000000000006</v>
      </c>
      <c r="R28" s="244">
        <f t="shared" si="0"/>
        <v>124.122</v>
      </c>
      <c r="S28" s="239">
        <v>1.5</v>
      </c>
      <c r="T28" s="239">
        <f t="shared" si="1"/>
        <v>45.3</v>
      </c>
      <c r="U28" s="334">
        <v>4</v>
      </c>
    </row>
    <row r="29" spans="1:29" ht="30.75" customHeight="1" outlineLevel="1">
      <c r="A29" s="340">
        <v>16</v>
      </c>
      <c r="B29" s="476">
        <v>17</v>
      </c>
      <c r="C29" s="238" t="s">
        <v>21</v>
      </c>
      <c r="D29" s="239" t="s">
        <v>1318</v>
      </c>
      <c r="E29" s="240" t="s">
        <v>1319</v>
      </c>
      <c r="F29" s="239" t="s">
        <v>1320</v>
      </c>
      <c r="G29" s="239" t="s">
        <v>1321</v>
      </c>
      <c r="H29" s="335" t="s">
        <v>63</v>
      </c>
      <c r="I29" s="230" t="s">
        <v>25</v>
      </c>
      <c r="J29" s="335" t="s">
        <v>72</v>
      </c>
      <c r="K29" s="335" t="s">
        <v>1322</v>
      </c>
      <c r="L29" s="241">
        <v>18</v>
      </c>
      <c r="M29" s="321">
        <v>1986</v>
      </c>
      <c r="N29" s="242"/>
      <c r="O29" s="242"/>
      <c r="P29" s="243" t="s">
        <v>41</v>
      </c>
      <c r="Q29" s="239">
        <v>9</v>
      </c>
      <c r="R29" s="244">
        <f t="shared" si="0"/>
        <v>162</v>
      </c>
      <c r="S29" s="239">
        <v>1</v>
      </c>
      <c r="T29" s="239">
        <f t="shared" si="1"/>
        <v>36</v>
      </c>
      <c r="U29" s="334">
        <v>5</v>
      </c>
    </row>
    <row r="30" spans="1:29" s="225" customFormat="1" ht="56.25" customHeight="1" outlineLevel="1">
      <c r="A30" s="333">
        <v>17</v>
      </c>
      <c r="B30" s="476">
        <v>18</v>
      </c>
      <c r="C30" s="238" t="s">
        <v>21</v>
      </c>
      <c r="D30" s="239" t="s">
        <v>1326</v>
      </c>
      <c r="E30" s="240" t="s">
        <v>780</v>
      </c>
      <c r="F30" s="239" t="s">
        <v>1323</v>
      </c>
      <c r="G30" s="239" t="s">
        <v>1324</v>
      </c>
      <c r="H30" s="335" t="s">
        <v>24</v>
      </c>
      <c r="I30" s="230" t="s">
        <v>25</v>
      </c>
      <c r="J30" s="335" t="s">
        <v>45</v>
      </c>
      <c r="K30" s="335" t="s">
        <v>1325</v>
      </c>
      <c r="L30" s="241">
        <v>15.1</v>
      </c>
      <c r="M30" s="321">
        <v>2002</v>
      </c>
      <c r="N30" s="242"/>
      <c r="O30" s="242"/>
      <c r="P30" s="243" t="s">
        <v>48</v>
      </c>
      <c r="Q30" s="239">
        <v>8.2200000000000006</v>
      </c>
      <c r="R30" s="244">
        <f t="shared" si="0"/>
        <v>124.122</v>
      </c>
      <c r="S30" s="239">
        <v>1.5</v>
      </c>
      <c r="T30" s="239">
        <f t="shared" si="1"/>
        <v>45.3</v>
      </c>
      <c r="U30" s="334">
        <v>4</v>
      </c>
      <c r="AA30" s="344"/>
      <c r="AB30" s="289"/>
      <c r="AC30" s="289"/>
    </row>
    <row r="31" spans="1:29" s="225" customFormat="1" ht="62.25" customHeight="1" outlineLevel="1">
      <c r="A31" s="340">
        <v>18</v>
      </c>
      <c r="B31" s="476">
        <v>19</v>
      </c>
      <c r="C31" s="238" t="s">
        <v>21</v>
      </c>
      <c r="D31" s="239" t="s">
        <v>1326</v>
      </c>
      <c r="E31" s="240" t="s">
        <v>781</v>
      </c>
      <c r="F31" s="239" t="s">
        <v>1323</v>
      </c>
      <c r="G31" s="239" t="s">
        <v>23</v>
      </c>
      <c r="H31" s="335" t="s">
        <v>24</v>
      </c>
      <c r="I31" s="230" t="s">
        <v>25</v>
      </c>
      <c r="J31" s="335" t="s">
        <v>45</v>
      </c>
      <c r="K31" s="335" t="s">
        <v>1327</v>
      </c>
      <c r="L31" s="241">
        <v>96.3</v>
      </c>
      <c r="M31" s="321">
        <v>2002</v>
      </c>
      <c r="N31" s="242"/>
      <c r="O31" s="242"/>
      <c r="P31" s="243" t="s">
        <v>48</v>
      </c>
      <c r="Q31" s="239">
        <v>8.6</v>
      </c>
      <c r="R31" s="244">
        <f t="shared" si="0"/>
        <v>828.18</v>
      </c>
      <c r="S31" s="239">
        <v>0.75</v>
      </c>
      <c r="T31" s="239">
        <f t="shared" si="1"/>
        <v>144.44999999999999</v>
      </c>
      <c r="U31" s="334">
        <v>4</v>
      </c>
      <c r="AA31" s="344"/>
      <c r="AB31" s="289"/>
      <c r="AC31" s="289"/>
    </row>
    <row r="32" spans="1:29" s="225" customFormat="1" ht="54.75" customHeight="1" outlineLevel="1">
      <c r="A32" s="333">
        <v>19</v>
      </c>
      <c r="B32" s="476">
        <v>20</v>
      </c>
      <c r="C32" s="238" t="s">
        <v>21</v>
      </c>
      <c r="D32" s="239" t="s">
        <v>1328</v>
      </c>
      <c r="E32" s="240" t="s">
        <v>782</v>
      </c>
      <c r="F32" s="239" t="s">
        <v>1329</v>
      </c>
      <c r="G32" s="239" t="s">
        <v>60</v>
      </c>
      <c r="H32" s="335" t="s">
        <v>24</v>
      </c>
      <c r="I32" s="230" t="s">
        <v>25</v>
      </c>
      <c r="J32" s="335" t="s">
        <v>45</v>
      </c>
      <c r="K32" s="335" t="s">
        <v>1330</v>
      </c>
      <c r="L32" s="241">
        <v>18.100000000000001</v>
      </c>
      <c r="M32" s="408">
        <v>2003</v>
      </c>
      <c r="N32" s="227"/>
      <c r="O32" s="242"/>
      <c r="P32" s="243" t="s">
        <v>48</v>
      </c>
      <c r="Q32" s="239">
        <v>8.76</v>
      </c>
      <c r="R32" s="244">
        <f t="shared" si="0"/>
        <v>158.55600000000001</v>
      </c>
      <c r="S32" s="239">
        <v>1</v>
      </c>
      <c r="T32" s="239">
        <f t="shared" si="1"/>
        <v>36.200000000000003</v>
      </c>
      <c r="U32" s="334">
        <v>4</v>
      </c>
      <c r="AA32" s="344"/>
      <c r="AB32" s="289"/>
      <c r="AC32" s="289"/>
    </row>
    <row r="33" spans="1:29" ht="59.25" customHeight="1" outlineLevel="1">
      <c r="A33" s="340">
        <v>21</v>
      </c>
      <c r="B33" s="476">
        <v>21</v>
      </c>
      <c r="C33" s="238"/>
      <c r="D33" s="239" t="s">
        <v>1120</v>
      </c>
      <c r="E33" s="240" t="s">
        <v>1121</v>
      </c>
      <c r="F33" s="239" t="s">
        <v>1122</v>
      </c>
      <c r="G33" s="239" t="s">
        <v>1123</v>
      </c>
      <c r="H33" s="335" t="s">
        <v>24</v>
      </c>
      <c r="I33" s="230" t="s">
        <v>25</v>
      </c>
      <c r="J33" s="335" t="s">
        <v>26</v>
      </c>
      <c r="K33" s="335" t="s">
        <v>1299</v>
      </c>
      <c r="L33" s="241">
        <v>48.2</v>
      </c>
      <c r="M33" s="408">
        <v>2013</v>
      </c>
      <c r="N33" s="252"/>
      <c r="O33" s="253"/>
      <c r="P33" s="254"/>
      <c r="Q33" s="255"/>
      <c r="R33" s="256"/>
      <c r="S33" s="255"/>
      <c r="T33" s="255"/>
      <c r="U33" s="335">
        <v>5</v>
      </c>
      <c r="AC33" s="345"/>
    </row>
    <row r="34" spans="1:29" ht="15" customHeight="1">
      <c r="A34" s="340"/>
      <c r="B34" s="499"/>
      <c r="C34" s="508"/>
      <c r="D34" s="508"/>
      <c r="E34" s="508"/>
      <c r="F34" s="508"/>
      <c r="G34" s="508"/>
      <c r="H34" s="500"/>
      <c r="I34" s="230" t="s">
        <v>1131</v>
      </c>
      <c r="J34" s="499">
        <f>COUNTIF(I13:I33,I28)</f>
        <v>20</v>
      </c>
      <c r="K34" s="500"/>
      <c r="L34" s="241">
        <f>SUM(L13:L33)-L20</f>
        <v>510.75000000000006</v>
      </c>
      <c r="M34" s="321" t="s">
        <v>1095</v>
      </c>
      <c r="N34" s="252"/>
      <c r="O34" s="253"/>
      <c r="P34" s="254"/>
      <c r="Q34" s="255"/>
      <c r="R34" s="256"/>
      <c r="S34" s="255"/>
      <c r="T34" s="255"/>
      <c r="U34" s="335"/>
      <c r="AC34" s="345"/>
    </row>
    <row r="35" spans="1:29" ht="15" customHeight="1">
      <c r="A35" s="340"/>
      <c r="B35" s="499"/>
      <c r="C35" s="508"/>
      <c r="D35" s="508"/>
      <c r="E35" s="508"/>
      <c r="F35" s="508"/>
      <c r="G35" s="508"/>
      <c r="H35" s="500"/>
      <c r="I35" s="230" t="s">
        <v>51</v>
      </c>
      <c r="J35" s="499">
        <f>COUNTIF(I13:I33,I20)</f>
        <v>1</v>
      </c>
      <c r="K35" s="500"/>
      <c r="L35" s="241">
        <f>L20</f>
        <v>36.799999999999997</v>
      </c>
      <c r="M35" s="321" t="s">
        <v>1095</v>
      </c>
      <c r="N35" s="252"/>
      <c r="O35" s="253"/>
      <c r="P35" s="254"/>
      <c r="Q35" s="255"/>
      <c r="R35" s="256"/>
      <c r="S35" s="255"/>
      <c r="T35" s="255"/>
      <c r="U35" s="335"/>
      <c r="AC35" s="345"/>
    </row>
    <row r="36" spans="1:29" ht="15" customHeight="1">
      <c r="A36" s="340"/>
      <c r="B36" s="499"/>
      <c r="C36" s="508"/>
      <c r="D36" s="508"/>
      <c r="E36" s="508"/>
      <c r="F36" s="508"/>
      <c r="G36" s="508"/>
      <c r="H36" s="500"/>
      <c r="I36" s="349" t="s">
        <v>121</v>
      </c>
      <c r="J36" s="505">
        <f>COUNTIF(I13:I33,I36)</f>
        <v>0</v>
      </c>
      <c r="K36" s="505"/>
      <c r="L36" s="241">
        <v>0</v>
      </c>
      <c r="M36" s="321" t="s">
        <v>1095</v>
      </c>
      <c r="N36" s="252"/>
      <c r="O36" s="253"/>
      <c r="P36" s="254"/>
      <c r="Q36" s="255"/>
      <c r="R36" s="256"/>
      <c r="S36" s="255"/>
      <c r="T36" s="255"/>
      <c r="U36" s="335"/>
      <c r="AC36" s="345"/>
    </row>
    <row r="37" spans="1:29" ht="15" customHeight="1" collapsed="1">
      <c r="A37" s="340"/>
      <c r="B37" s="499"/>
      <c r="C37" s="508"/>
      <c r="D37" s="508"/>
      <c r="E37" s="508"/>
      <c r="F37" s="508"/>
      <c r="G37" s="508"/>
      <c r="H37" s="508"/>
      <c r="I37" s="500"/>
      <c r="J37" s="335">
        <f>SUM(J34:K36)</f>
        <v>21</v>
      </c>
      <c r="K37" s="239" t="s">
        <v>1085</v>
      </c>
      <c r="L37" s="241">
        <f>SUM(L34:L36)</f>
        <v>547.55000000000007</v>
      </c>
      <c r="M37" s="321" t="s">
        <v>1095</v>
      </c>
      <c r="N37" s="252"/>
      <c r="O37" s="253"/>
      <c r="P37" s="254"/>
      <c r="Q37" s="255"/>
      <c r="R37" s="256"/>
      <c r="S37" s="255"/>
      <c r="T37" s="255"/>
      <c r="U37" s="257"/>
    </row>
    <row r="38" spans="1:29" ht="17.25" customHeight="1" thickBot="1">
      <c r="A38" s="318"/>
      <c r="B38" s="501" t="s">
        <v>1094</v>
      </c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3"/>
    </row>
    <row r="39" spans="1:29" ht="12.75" customHeight="1" outlineLevel="1" thickTop="1">
      <c r="A39" s="340">
        <v>21</v>
      </c>
      <c r="B39" s="335">
        <v>1</v>
      </c>
      <c r="C39" s="258" t="s">
        <v>85</v>
      </c>
      <c r="D39" s="239" t="s">
        <v>1776</v>
      </c>
      <c r="E39" s="240" t="s">
        <v>1333</v>
      </c>
      <c r="F39" s="239" t="s">
        <v>1335</v>
      </c>
      <c r="G39" s="239" t="s">
        <v>1336</v>
      </c>
      <c r="H39" s="335" t="s">
        <v>88</v>
      </c>
      <c r="I39" s="335" t="s">
        <v>25</v>
      </c>
      <c r="J39" s="335" t="s">
        <v>26</v>
      </c>
      <c r="K39" s="335" t="s">
        <v>1334</v>
      </c>
      <c r="L39" s="241">
        <v>42</v>
      </c>
      <c r="M39" s="321" t="s">
        <v>1337</v>
      </c>
      <c r="N39" s="259"/>
      <c r="O39" s="259"/>
      <c r="P39" s="260" t="s">
        <v>41</v>
      </c>
      <c r="Q39" s="261">
        <v>10</v>
      </c>
      <c r="R39" s="262">
        <f t="shared" si="0"/>
        <v>420</v>
      </c>
      <c r="S39" s="261">
        <v>1</v>
      </c>
      <c r="T39" s="261">
        <f t="shared" si="1"/>
        <v>84</v>
      </c>
      <c r="U39" s="319">
        <v>3</v>
      </c>
    </row>
    <row r="40" spans="1:29" ht="12.75" customHeight="1" outlineLevel="1">
      <c r="A40" s="340">
        <v>22</v>
      </c>
      <c r="B40" s="335">
        <v>2</v>
      </c>
      <c r="C40" s="258" t="s">
        <v>85</v>
      </c>
      <c r="D40" s="239" t="s">
        <v>1776</v>
      </c>
      <c r="E40" s="240" t="s">
        <v>1338</v>
      </c>
      <c r="F40" s="239" t="s">
        <v>1339</v>
      </c>
      <c r="G40" s="239" t="s">
        <v>1363</v>
      </c>
      <c r="H40" s="335" t="s">
        <v>88</v>
      </c>
      <c r="I40" s="335" t="s">
        <v>25</v>
      </c>
      <c r="J40" s="335" t="s">
        <v>26</v>
      </c>
      <c r="K40" s="335" t="s">
        <v>1211</v>
      </c>
      <c r="L40" s="241">
        <v>9.6999999999999993</v>
      </c>
      <c r="M40" s="321" t="s">
        <v>1340</v>
      </c>
      <c r="N40" s="242"/>
      <c r="O40" s="242"/>
      <c r="P40" s="243" t="s">
        <v>28</v>
      </c>
      <c r="Q40" s="239">
        <v>10</v>
      </c>
      <c r="R40" s="244">
        <f t="shared" si="0"/>
        <v>97</v>
      </c>
      <c r="S40" s="239">
        <v>1</v>
      </c>
      <c r="T40" s="239">
        <f t="shared" si="1"/>
        <v>19.399999999999999</v>
      </c>
      <c r="U40" s="334">
        <v>3</v>
      </c>
    </row>
    <row r="41" spans="1:29" ht="12.75" customHeight="1" outlineLevel="1">
      <c r="A41" s="340">
        <v>23</v>
      </c>
      <c r="B41" s="335">
        <v>3</v>
      </c>
      <c r="C41" s="258" t="s">
        <v>85</v>
      </c>
      <c r="D41" s="239" t="s">
        <v>1776</v>
      </c>
      <c r="E41" s="240" t="s">
        <v>1341</v>
      </c>
      <c r="F41" s="239" t="s">
        <v>1342</v>
      </c>
      <c r="G41" s="239" t="s">
        <v>1364</v>
      </c>
      <c r="H41" s="335" t="s">
        <v>88</v>
      </c>
      <c r="I41" s="335" t="s">
        <v>25</v>
      </c>
      <c r="J41" s="335" t="s">
        <v>26</v>
      </c>
      <c r="K41" s="335" t="s">
        <v>1211</v>
      </c>
      <c r="L41" s="241">
        <v>50.05</v>
      </c>
      <c r="M41" s="321" t="s">
        <v>1343</v>
      </c>
      <c r="N41" s="242"/>
      <c r="O41" s="242"/>
      <c r="P41" s="243" t="s">
        <v>28</v>
      </c>
      <c r="Q41" s="239">
        <v>10</v>
      </c>
      <c r="R41" s="244">
        <f t="shared" si="0"/>
        <v>500.5</v>
      </c>
      <c r="S41" s="239">
        <v>1</v>
      </c>
      <c r="T41" s="239">
        <f t="shared" si="1"/>
        <v>100.1</v>
      </c>
      <c r="U41" s="334">
        <v>3</v>
      </c>
    </row>
    <row r="42" spans="1:29" ht="12.75" customHeight="1" outlineLevel="1">
      <c r="A42" s="340">
        <v>24</v>
      </c>
      <c r="B42" s="335">
        <v>4</v>
      </c>
      <c r="C42" s="258" t="s">
        <v>85</v>
      </c>
      <c r="D42" s="239" t="s">
        <v>1776</v>
      </c>
      <c r="E42" s="240" t="s">
        <v>1345</v>
      </c>
      <c r="F42" s="239" t="s">
        <v>1346</v>
      </c>
      <c r="G42" s="239" t="s">
        <v>1365</v>
      </c>
      <c r="H42" s="335" t="s">
        <v>88</v>
      </c>
      <c r="I42" s="335" t="s">
        <v>25</v>
      </c>
      <c r="J42" s="335" t="s">
        <v>45</v>
      </c>
      <c r="K42" s="335" t="s">
        <v>1211</v>
      </c>
      <c r="L42" s="241">
        <v>42.2</v>
      </c>
      <c r="M42" s="321">
        <v>1985</v>
      </c>
      <c r="N42" s="246" t="s">
        <v>47</v>
      </c>
      <c r="O42" s="242"/>
      <c r="P42" s="243" t="s">
        <v>28</v>
      </c>
      <c r="Q42" s="239">
        <v>10</v>
      </c>
      <c r="R42" s="244">
        <f t="shared" si="0"/>
        <v>422</v>
      </c>
      <c r="S42" s="239">
        <v>1</v>
      </c>
      <c r="T42" s="239">
        <f t="shared" si="1"/>
        <v>84.4</v>
      </c>
      <c r="U42" s="334">
        <v>3</v>
      </c>
    </row>
    <row r="43" spans="1:29" ht="27" customHeight="1" outlineLevel="1">
      <c r="A43" s="340">
        <v>25</v>
      </c>
      <c r="B43" s="335">
        <v>5</v>
      </c>
      <c r="C43" s="258" t="s">
        <v>85</v>
      </c>
      <c r="D43" s="239" t="s">
        <v>1347</v>
      </c>
      <c r="E43" s="240" t="s">
        <v>788</v>
      </c>
      <c r="F43" s="239" t="s">
        <v>1356</v>
      </c>
      <c r="G43" s="239" t="s">
        <v>1259</v>
      </c>
      <c r="H43" s="335" t="s">
        <v>24</v>
      </c>
      <c r="I43" s="335" t="s">
        <v>25</v>
      </c>
      <c r="J43" s="335" t="s">
        <v>26</v>
      </c>
      <c r="K43" s="335" t="s">
        <v>1212</v>
      </c>
      <c r="L43" s="241">
        <v>42.1</v>
      </c>
      <c r="M43" s="321">
        <v>1991</v>
      </c>
      <c r="N43" s="242"/>
      <c r="O43" s="242"/>
      <c r="P43" s="243" t="s">
        <v>28</v>
      </c>
      <c r="Q43" s="239">
        <v>8</v>
      </c>
      <c r="R43" s="244">
        <f t="shared" si="0"/>
        <v>336.8</v>
      </c>
      <c r="S43" s="239">
        <v>1</v>
      </c>
      <c r="T43" s="239">
        <f t="shared" si="1"/>
        <v>84.2</v>
      </c>
      <c r="U43" s="334">
        <v>4</v>
      </c>
    </row>
    <row r="44" spans="1:29" ht="27" customHeight="1" outlineLevel="1">
      <c r="A44" s="340">
        <v>26</v>
      </c>
      <c r="B44" s="335">
        <v>6</v>
      </c>
      <c r="C44" s="258" t="s">
        <v>85</v>
      </c>
      <c r="D44" s="239" t="s">
        <v>1347</v>
      </c>
      <c r="E44" s="240" t="s">
        <v>789</v>
      </c>
      <c r="F44" s="239" t="s">
        <v>1357</v>
      </c>
      <c r="G44" s="239" t="s">
        <v>1366</v>
      </c>
      <c r="H44" s="335" t="s">
        <v>24</v>
      </c>
      <c r="I44" s="335" t="s">
        <v>25</v>
      </c>
      <c r="J44" s="335" t="s">
        <v>26</v>
      </c>
      <c r="K44" s="335" t="s">
        <v>1212</v>
      </c>
      <c r="L44" s="241">
        <v>42.1</v>
      </c>
      <c r="M44" s="321">
        <v>1991</v>
      </c>
      <c r="N44" s="242"/>
      <c r="O44" s="242"/>
      <c r="P44" s="243" t="s">
        <v>28</v>
      </c>
      <c r="Q44" s="239">
        <v>8</v>
      </c>
      <c r="R44" s="244">
        <f t="shared" si="0"/>
        <v>336.8</v>
      </c>
      <c r="S44" s="239">
        <v>1</v>
      </c>
      <c r="T44" s="239">
        <f t="shared" si="1"/>
        <v>84.2</v>
      </c>
      <c r="U44" s="334">
        <v>4</v>
      </c>
    </row>
    <row r="45" spans="1:29" ht="12.75" customHeight="1" outlineLevel="1">
      <c r="A45" s="340">
        <v>27</v>
      </c>
      <c r="B45" s="335">
        <v>7</v>
      </c>
      <c r="C45" s="258" t="s">
        <v>85</v>
      </c>
      <c r="D45" s="239" t="s">
        <v>1348</v>
      </c>
      <c r="E45" s="240" t="s">
        <v>985</v>
      </c>
      <c r="F45" s="239" t="s">
        <v>1358</v>
      </c>
      <c r="G45" s="239" t="s">
        <v>1367</v>
      </c>
      <c r="H45" s="335" t="s">
        <v>24</v>
      </c>
      <c r="I45" s="335" t="s">
        <v>25</v>
      </c>
      <c r="J45" s="335" t="s">
        <v>26</v>
      </c>
      <c r="K45" s="335" t="s">
        <v>1349</v>
      </c>
      <c r="L45" s="241">
        <v>155.85</v>
      </c>
      <c r="M45" s="321">
        <v>1967</v>
      </c>
      <c r="N45" s="242">
        <v>35431</v>
      </c>
      <c r="O45" s="242">
        <v>34700</v>
      </c>
      <c r="P45" s="243" t="s">
        <v>41</v>
      </c>
      <c r="Q45" s="239">
        <v>7</v>
      </c>
      <c r="R45" s="244">
        <f t="shared" si="0"/>
        <v>1090.95</v>
      </c>
      <c r="S45" s="239">
        <v>1</v>
      </c>
      <c r="T45" s="239">
        <f t="shared" si="1"/>
        <v>311.7</v>
      </c>
      <c r="U45" s="334">
        <v>4</v>
      </c>
    </row>
    <row r="46" spans="1:29" ht="12.75" customHeight="1" outlineLevel="1">
      <c r="A46" s="340">
        <v>28</v>
      </c>
      <c r="B46" s="335">
        <v>8</v>
      </c>
      <c r="C46" s="258" t="s">
        <v>85</v>
      </c>
      <c r="D46" s="239" t="s">
        <v>1348</v>
      </c>
      <c r="E46" s="240" t="s">
        <v>1350</v>
      </c>
      <c r="F46" s="239" t="s">
        <v>1359</v>
      </c>
      <c r="G46" s="239" t="s">
        <v>1368</v>
      </c>
      <c r="H46" s="335" t="s">
        <v>24</v>
      </c>
      <c r="I46" s="335" t="s">
        <v>1352</v>
      </c>
      <c r="J46" s="335" t="s">
        <v>26</v>
      </c>
      <c r="K46" s="335" t="s">
        <v>1212</v>
      </c>
      <c r="L46" s="241">
        <v>71.58</v>
      </c>
      <c r="M46" s="321" t="s">
        <v>1351</v>
      </c>
      <c r="N46" s="242"/>
      <c r="O46" s="242"/>
      <c r="P46" s="243" t="s">
        <v>28</v>
      </c>
      <c r="Q46" s="239">
        <v>8</v>
      </c>
      <c r="R46" s="244">
        <f t="shared" si="0"/>
        <v>572.64</v>
      </c>
      <c r="S46" s="239">
        <v>1</v>
      </c>
      <c r="T46" s="239">
        <f t="shared" si="1"/>
        <v>143.16</v>
      </c>
      <c r="U46" s="334">
        <v>4</v>
      </c>
    </row>
    <row r="47" spans="1:29" ht="27.75" customHeight="1" outlineLevel="1">
      <c r="A47" s="340">
        <v>29</v>
      </c>
      <c r="B47" s="335">
        <v>9</v>
      </c>
      <c r="C47" s="258" t="s">
        <v>85</v>
      </c>
      <c r="D47" s="239" t="s">
        <v>1353</v>
      </c>
      <c r="E47" s="240" t="s">
        <v>792</v>
      </c>
      <c r="F47" s="239" t="s">
        <v>1360</v>
      </c>
      <c r="G47" s="239" t="s">
        <v>1369</v>
      </c>
      <c r="H47" s="335" t="s">
        <v>24</v>
      </c>
      <c r="I47" s="335" t="s">
        <v>25</v>
      </c>
      <c r="J47" s="335" t="s">
        <v>45</v>
      </c>
      <c r="K47" s="335" t="s">
        <v>1354</v>
      </c>
      <c r="L47" s="241">
        <v>24.1</v>
      </c>
      <c r="M47" s="321">
        <v>2000</v>
      </c>
      <c r="N47" s="242"/>
      <c r="O47" s="242"/>
      <c r="P47" s="243" t="s">
        <v>28</v>
      </c>
      <c r="Q47" s="239">
        <v>8.56</v>
      </c>
      <c r="R47" s="244">
        <f t="shared" si="0"/>
        <v>206.29600000000002</v>
      </c>
      <c r="S47" s="239">
        <v>1.5</v>
      </c>
      <c r="T47" s="239">
        <f t="shared" si="1"/>
        <v>72.300000000000011</v>
      </c>
      <c r="U47" s="334">
        <v>4</v>
      </c>
    </row>
    <row r="48" spans="1:29" ht="27.75" customHeight="1" outlineLevel="1">
      <c r="A48" s="340">
        <v>30</v>
      </c>
      <c r="B48" s="335">
        <v>10</v>
      </c>
      <c r="C48" s="258" t="s">
        <v>85</v>
      </c>
      <c r="D48" s="239" t="s">
        <v>1353</v>
      </c>
      <c r="E48" s="240" t="s">
        <v>793</v>
      </c>
      <c r="F48" s="239" t="s">
        <v>1361</v>
      </c>
      <c r="G48" s="239" t="s">
        <v>1336</v>
      </c>
      <c r="H48" s="335" t="s">
        <v>24</v>
      </c>
      <c r="I48" s="335" t="s">
        <v>51</v>
      </c>
      <c r="J48" s="335" t="s">
        <v>72</v>
      </c>
      <c r="K48" s="335" t="s">
        <v>1212</v>
      </c>
      <c r="L48" s="241">
        <v>46.6</v>
      </c>
      <c r="M48" s="321">
        <v>1993</v>
      </c>
      <c r="N48" s="242"/>
      <c r="O48" s="242"/>
      <c r="P48" s="243" t="s">
        <v>28</v>
      </c>
      <c r="Q48" s="239">
        <v>8</v>
      </c>
      <c r="R48" s="244">
        <f t="shared" si="0"/>
        <v>372.8</v>
      </c>
      <c r="S48" s="239">
        <v>1</v>
      </c>
      <c r="T48" s="239">
        <f t="shared" si="1"/>
        <v>93.2</v>
      </c>
      <c r="U48" s="334">
        <v>4</v>
      </c>
    </row>
    <row r="49" spans="1:29" ht="26.25" customHeight="1" outlineLevel="1">
      <c r="A49" s="340">
        <v>31</v>
      </c>
      <c r="B49" s="335">
        <v>11</v>
      </c>
      <c r="C49" s="258" t="s">
        <v>85</v>
      </c>
      <c r="D49" s="239" t="s">
        <v>1355</v>
      </c>
      <c r="E49" s="240" t="s">
        <v>794</v>
      </c>
      <c r="F49" s="239" t="s">
        <v>1362</v>
      </c>
      <c r="G49" s="239" t="s">
        <v>1364</v>
      </c>
      <c r="H49" s="335" t="s">
        <v>24</v>
      </c>
      <c r="I49" s="335" t="s">
        <v>25</v>
      </c>
      <c r="J49" s="335" t="s">
        <v>72</v>
      </c>
      <c r="K49" s="335" t="s">
        <v>1212</v>
      </c>
      <c r="L49" s="241">
        <v>41.2</v>
      </c>
      <c r="M49" s="321">
        <v>1996</v>
      </c>
      <c r="N49" s="242"/>
      <c r="O49" s="242"/>
      <c r="P49" s="243" t="s">
        <v>28</v>
      </c>
      <c r="Q49" s="239">
        <v>8</v>
      </c>
      <c r="R49" s="244">
        <f t="shared" si="0"/>
        <v>329.6</v>
      </c>
      <c r="S49" s="239">
        <v>1</v>
      </c>
      <c r="T49" s="239">
        <f t="shared" si="1"/>
        <v>82.4</v>
      </c>
      <c r="U49" s="334">
        <v>4</v>
      </c>
      <c r="AC49" s="345"/>
    </row>
    <row r="50" spans="1:29" ht="26.25" customHeight="1" outlineLevel="1">
      <c r="A50" s="340">
        <v>32</v>
      </c>
      <c r="B50" s="335">
        <v>12</v>
      </c>
      <c r="C50" s="258" t="s">
        <v>85</v>
      </c>
      <c r="D50" s="239" t="s">
        <v>1355</v>
      </c>
      <c r="E50" s="240" t="s">
        <v>795</v>
      </c>
      <c r="F50" s="239" t="s">
        <v>1370</v>
      </c>
      <c r="G50" s="239" t="s">
        <v>1364</v>
      </c>
      <c r="H50" s="335" t="s">
        <v>24</v>
      </c>
      <c r="I50" s="335" t="s">
        <v>25</v>
      </c>
      <c r="J50" s="335" t="s">
        <v>72</v>
      </c>
      <c r="K50" s="335" t="s">
        <v>1284</v>
      </c>
      <c r="L50" s="241">
        <v>32.200000000000003</v>
      </c>
      <c r="M50" s="321">
        <v>1996</v>
      </c>
      <c r="N50" s="242"/>
      <c r="O50" s="242"/>
      <c r="P50" s="243" t="s">
        <v>28</v>
      </c>
      <c r="Q50" s="239">
        <v>8</v>
      </c>
      <c r="R50" s="244">
        <f t="shared" si="0"/>
        <v>257.60000000000002</v>
      </c>
      <c r="S50" s="239">
        <v>1</v>
      </c>
      <c r="T50" s="239">
        <f t="shared" si="1"/>
        <v>64.400000000000006</v>
      </c>
      <c r="U50" s="334">
        <v>4</v>
      </c>
      <c r="AC50" s="345"/>
    </row>
    <row r="51" spans="1:29" ht="27.75" customHeight="1" outlineLevel="1">
      <c r="A51" s="340">
        <v>33</v>
      </c>
      <c r="B51" s="335">
        <v>13</v>
      </c>
      <c r="C51" s="258" t="s">
        <v>85</v>
      </c>
      <c r="D51" s="239" t="s">
        <v>1777</v>
      </c>
      <c r="E51" s="240" t="s">
        <v>796</v>
      </c>
      <c r="F51" s="239" t="s">
        <v>1371</v>
      </c>
      <c r="G51" s="239" t="s">
        <v>1365</v>
      </c>
      <c r="H51" s="335" t="s">
        <v>24</v>
      </c>
      <c r="I51" s="335" t="s">
        <v>1352</v>
      </c>
      <c r="J51" s="335" t="s">
        <v>72</v>
      </c>
      <c r="K51" s="335" t="s">
        <v>27</v>
      </c>
      <c r="L51" s="241">
        <v>11</v>
      </c>
      <c r="M51" s="321">
        <v>1996</v>
      </c>
      <c r="N51" s="242"/>
      <c r="O51" s="242"/>
      <c r="P51" s="243" t="s">
        <v>28</v>
      </c>
      <c r="Q51" s="239">
        <v>7</v>
      </c>
      <c r="R51" s="244">
        <f t="shared" si="0"/>
        <v>77</v>
      </c>
      <c r="S51" s="239">
        <v>1</v>
      </c>
      <c r="T51" s="239">
        <f t="shared" si="1"/>
        <v>22</v>
      </c>
      <c r="U51" s="334">
        <v>5</v>
      </c>
      <c r="AC51" s="345"/>
    </row>
    <row r="52" spans="1:29" ht="27" customHeight="1" outlineLevel="1">
      <c r="A52" s="340">
        <v>34</v>
      </c>
      <c r="B52" s="335">
        <v>14</v>
      </c>
      <c r="C52" s="258" t="s">
        <v>85</v>
      </c>
      <c r="D52" s="239" t="s">
        <v>1373</v>
      </c>
      <c r="E52" s="240" t="s">
        <v>1372</v>
      </c>
      <c r="F52" s="239" t="s">
        <v>1346</v>
      </c>
      <c r="G52" s="239" t="s">
        <v>1365</v>
      </c>
      <c r="H52" s="335" t="s">
        <v>24</v>
      </c>
      <c r="I52" s="335" t="s">
        <v>25</v>
      </c>
      <c r="J52" s="335" t="s">
        <v>26</v>
      </c>
      <c r="K52" s="335" t="s">
        <v>1212</v>
      </c>
      <c r="L52" s="241">
        <v>32.5</v>
      </c>
      <c r="M52" s="321">
        <v>1985</v>
      </c>
      <c r="N52" s="242"/>
      <c r="O52" s="242"/>
      <c r="P52" s="243" t="s">
        <v>28</v>
      </c>
      <c r="Q52" s="239">
        <v>8</v>
      </c>
      <c r="R52" s="244">
        <f t="shared" si="0"/>
        <v>260</v>
      </c>
      <c r="S52" s="239">
        <v>1</v>
      </c>
      <c r="T52" s="239">
        <f t="shared" si="1"/>
        <v>65</v>
      </c>
      <c r="U52" s="334">
        <v>4</v>
      </c>
      <c r="AC52" s="345"/>
    </row>
    <row r="53" spans="1:29" ht="12.75" customHeight="1" outlineLevel="1">
      <c r="A53" s="340">
        <v>35</v>
      </c>
      <c r="B53" s="335">
        <v>15</v>
      </c>
      <c r="C53" s="258" t="s">
        <v>85</v>
      </c>
      <c r="D53" s="239" t="s">
        <v>1374</v>
      </c>
      <c r="E53" s="240" t="s">
        <v>798</v>
      </c>
      <c r="F53" s="239" t="s">
        <v>1375</v>
      </c>
      <c r="G53" s="239" t="s">
        <v>60</v>
      </c>
      <c r="H53" s="335" t="s">
        <v>63</v>
      </c>
      <c r="I53" s="335" t="s">
        <v>25</v>
      </c>
      <c r="J53" s="335" t="s">
        <v>72</v>
      </c>
      <c r="K53" s="335" t="s">
        <v>116</v>
      </c>
      <c r="L53" s="241">
        <v>10</v>
      </c>
      <c r="M53" s="321">
        <v>1988</v>
      </c>
      <c r="N53" s="242"/>
      <c r="O53" s="242"/>
      <c r="P53" s="243" t="s">
        <v>28</v>
      </c>
      <c r="Q53" s="239">
        <v>6</v>
      </c>
      <c r="R53" s="244">
        <f t="shared" si="0"/>
        <v>60</v>
      </c>
      <c r="S53" s="239">
        <v>1</v>
      </c>
      <c r="T53" s="239">
        <f t="shared" si="1"/>
        <v>20</v>
      </c>
      <c r="U53" s="334">
        <v>5</v>
      </c>
    </row>
    <row r="54" spans="1:29" ht="27.75" customHeight="1" outlineLevel="1">
      <c r="A54" s="340">
        <v>36</v>
      </c>
      <c r="B54" s="335">
        <v>16</v>
      </c>
      <c r="C54" s="258" t="s">
        <v>85</v>
      </c>
      <c r="D54" s="239" t="s">
        <v>1376</v>
      </c>
      <c r="E54" s="240" t="s">
        <v>799</v>
      </c>
      <c r="F54" s="239" t="s">
        <v>1377</v>
      </c>
      <c r="G54" s="239" t="s">
        <v>1378</v>
      </c>
      <c r="H54" s="335" t="s">
        <v>24</v>
      </c>
      <c r="I54" s="335" t="s">
        <v>25</v>
      </c>
      <c r="J54" s="335" t="s">
        <v>45</v>
      </c>
      <c r="K54" s="335" t="s">
        <v>1212</v>
      </c>
      <c r="L54" s="241">
        <v>15.1</v>
      </c>
      <c r="M54" s="408">
        <v>2004</v>
      </c>
      <c r="N54" s="242"/>
      <c r="O54" s="242"/>
      <c r="P54" s="243" t="s">
        <v>28</v>
      </c>
      <c r="Q54" s="239">
        <v>8</v>
      </c>
      <c r="R54" s="244">
        <f t="shared" si="0"/>
        <v>120.8</v>
      </c>
      <c r="S54" s="239">
        <v>1</v>
      </c>
      <c r="T54" s="239">
        <f t="shared" si="1"/>
        <v>30.2</v>
      </c>
      <c r="U54" s="334">
        <v>5</v>
      </c>
    </row>
    <row r="55" spans="1:29" ht="15" customHeight="1">
      <c r="A55" s="340"/>
      <c r="B55" s="499"/>
      <c r="C55" s="508"/>
      <c r="D55" s="508"/>
      <c r="E55" s="508"/>
      <c r="F55" s="508"/>
      <c r="G55" s="508"/>
      <c r="H55" s="500"/>
      <c r="I55" s="335" t="s">
        <v>1131</v>
      </c>
      <c r="J55" s="499">
        <f>COUNTIF(I39:I54,I39)</f>
        <v>13</v>
      </c>
      <c r="K55" s="500"/>
      <c r="L55" s="241">
        <f>L39+L40+L41+L42+L43+L44+L45+L47+L49+L50+L52+L53+L54</f>
        <v>539.1</v>
      </c>
      <c r="M55" s="408" t="s">
        <v>1736</v>
      </c>
      <c r="N55" s="253"/>
      <c r="O55" s="253"/>
      <c r="P55" s="254"/>
      <c r="Q55" s="255"/>
      <c r="R55" s="256"/>
      <c r="S55" s="255"/>
      <c r="T55" s="255"/>
      <c r="U55" s="334"/>
    </row>
    <row r="56" spans="1:29" ht="15" customHeight="1">
      <c r="A56" s="340"/>
      <c r="B56" s="499"/>
      <c r="C56" s="508"/>
      <c r="D56" s="508"/>
      <c r="E56" s="508"/>
      <c r="F56" s="508"/>
      <c r="G56" s="508"/>
      <c r="H56" s="500"/>
      <c r="I56" s="335" t="s">
        <v>51</v>
      </c>
      <c r="J56" s="499">
        <f>COUNTIF(I39:I54,I48)</f>
        <v>1</v>
      </c>
      <c r="K56" s="500"/>
      <c r="L56" s="241">
        <f>L48</f>
        <v>46.6</v>
      </c>
      <c r="M56" s="408" t="s">
        <v>1736</v>
      </c>
      <c r="N56" s="253"/>
      <c r="O56" s="253"/>
      <c r="P56" s="254"/>
      <c r="Q56" s="255"/>
      <c r="R56" s="256"/>
      <c r="S56" s="255"/>
      <c r="T56" s="255"/>
      <c r="U56" s="334"/>
    </row>
    <row r="57" spans="1:29" ht="15" customHeight="1">
      <c r="A57" s="340"/>
      <c r="B57" s="499"/>
      <c r="C57" s="508"/>
      <c r="D57" s="508"/>
      <c r="E57" s="508"/>
      <c r="F57" s="508"/>
      <c r="G57" s="508"/>
      <c r="H57" s="500"/>
      <c r="I57" s="335" t="s">
        <v>121</v>
      </c>
      <c r="J57" s="499">
        <f>COUNTIF(I39:I54,I57)</f>
        <v>0</v>
      </c>
      <c r="K57" s="500"/>
      <c r="L57" s="241">
        <f>0</f>
        <v>0</v>
      </c>
      <c r="M57" s="321" t="s">
        <v>1736</v>
      </c>
      <c r="N57" s="253"/>
      <c r="O57" s="253"/>
      <c r="P57" s="254"/>
      <c r="Q57" s="255"/>
      <c r="R57" s="256"/>
      <c r="S57" s="255"/>
      <c r="T57" s="255"/>
      <c r="U57" s="334"/>
    </row>
    <row r="58" spans="1:29" ht="15" customHeight="1">
      <c r="A58" s="340"/>
      <c r="B58" s="499"/>
      <c r="C58" s="508"/>
      <c r="D58" s="508"/>
      <c r="E58" s="508"/>
      <c r="F58" s="508"/>
      <c r="G58" s="508"/>
      <c r="H58" s="500"/>
      <c r="I58" s="335" t="s">
        <v>1379</v>
      </c>
      <c r="J58" s="499">
        <f>COUNTIF(I39:I54,I46)</f>
        <v>2</v>
      </c>
      <c r="K58" s="500"/>
      <c r="L58" s="241">
        <f>L51+L46</f>
        <v>82.58</v>
      </c>
      <c r="M58" s="321" t="s">
        <v>1736</v>
      </c>
      <c r="N58" s="253"/>
      <c r="O58" s="253"/>
      <c r="P58" s="254"/>
      <c r="Q58" s="255"/>
      <c r="R58" s="256"/>
      <c r="S58" s="255"/>
      <c r="T58" s="255"/>
      <c r="U58" s="334"/>
    </row>
    <row r="59" spans="1:29" ht="15" customHeight="1" collapsed="1">
      <c r="A59" s="340"/>
      <c r="B59" s="499"/>
      <c r="C59" s="508"/>
      <c r="D59" s="508"/>
      <c r="E59" s="508"/>
      <c r="F59" s="508"/>
      <c r="G59" s="508"/>
      <c r="H59" s="508"/>
      <c r="I59" s="500"/>
      <c r="J59" s="335">
        <f>SUM(J55:K58)</f>
        <v>16</v>
      </c>
      <c r="K59" s="239" t="s">
        <v>1085</v>
      </c>
      <c r="L59" s="241">
        <f>SUM(L39:L54)</f>
        <v>668.28000000000009</v>
      </c>
      <c r="M59" s="321" t="s">
        <v>1736</v>
      </c>
      <c r="N59" s="253"/>
      <c r="O59" s="253"/>
      <c r="P59" s="254"/>
      <c r="Q59" s="255"/>
      <c r="R59" s="256"/>
      <c r="S59" s="255"/>
      <c r="T59" s="255"/>
      <c r="U59" s="335"/>
      <c r="V59" s="225"/>
      <c r="W59" s="225"/>
    </row>
    <row r="60" spans="1:29" ht="17.25" customHeight="1">
      <c r="A60" s="318"/>
      <c r="B60" s="501" t="s">
        <v>1096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3"/>
      <c r="V60" s="225"/>
      <c r="W60" s="225"/>
    </row>
    <row r="61" spans="1:29" ht="12.75" customHeight="1" outlineLevel="1">
      <c r="A61" s="340">
        <v>40</v>
      </c>
      <c r="B61" s="335">
        <v>1</v>
      </c>
      <c r="C61" s="263" t="s">
        <v>124</v>
      </c>
      <c r="D61" s="239" t="s">
        <v>1147</v>
      </c>
      <c r="E61" s="240" t="s">
        <v>1726</v>
      </c>
      <c r="F61" s="239" t="s">
        <v>1758</v>
      </c>
      <c r="G61" s="239" t="s">
        <v>60</v>
      </c>
      <c r="H61" s="453" t="s">
        <v>24</v>
      </c>
      <c r="I61" s="453" t="s">
        <v>1131</v>
      </c>
      <c r="J61" s="453" t="s">
        <v>57</v>
      </c>
      <c r="K61" s="453" t="s">
        <v>27</v>
      </c>
      <c r="L61" s="241">
        <v>9</v>
      </c>
      <c r="M61" s="321">
        <v>1956</v>
      </c>
      <c r="N61" s="242"/>
      <c r="O61" s="242"/>
      <c r="P61" s="454" t="s">
        <v>41</v>
      </c>
      <c r="Q61" s="239">
        <v>8</v>
      </c>
      <c r="R61" s="244">
        <f t="shared" si="0"/>
        <v>72</v>
      </c>
      <c r="S61" s="239">
        <v>1</v>
      </c>
      <c r="T61" s="239">
        <f t="shared" si="1"/>
        <v>18</v>
      </c>
      <c r="U61" s="452">
        <v>4</v>
      </c>
    </row>
    <row r="62" spans="1:29" ht="12.75" customHeight="1" outlineLevel="1">
      <c r="A62" s="406"/>
      <c r="B62" s="430">
        <v>2</v>
      </c>
      <c r="C62" s="263"/>
      <c r="D62" s="239" t="s">
        <v>1147</v>
      </c>
      <c r="E62" s="240" t="s">
        <v>1727</v>
      </c>
      <c r="F62" s="239" t="s">
        <v>1759</v>
      </c>
      <c r="G62" s="239" t="s">
        <v>1156</v>
      </c>
      <c r="H62" s="453" t="s">
        <v>24</v>
      </c>
      <c r="I62" s="453" t="s">
        <v>1131</v>
      </c>
      <c r="J62" s="453" t="s">
        <v>127</v>
      </c>
      <c r="K62" s="453" t="s">
        <v>27</v>
      </c>
      <c r="L62" s="241">
        <v>9</v>
      </c>
      <c r="M62" s="321" t="s">
        <v>133</v>
      </c>
      <c r="N62" s="242"/>
      <c r="O62" s="242"/>
      <c r="P62" s="454"/>
      <c r="Q62" s="239"/>
      <c r="R62" s="244"/>
      <c r="S62" s="239"/>
      <c r="T62" s="239"/>
      <c r="U62" s="452">
        <v>4</v>
      </c>
    </row>
    <row r="63" spans="1:29" ht="28.5" customHeight="1" outlineLevel="1">
      <c r="A63" s="340">
        <v>42</v>
      </c>
      <c r="B63" s="453">
        <v>3</v>
      </c>
      <c r="C63" s="263" t="s">
        <v>124</v>
      </c>
      <c r="D63" s="239" t="s">
        <v>1148</v>
      </c>
      <c r="E63" s="240" t="s">
        <v>926</v>
      </c>
      <c r="F63" s="239" t="s">
        <v>1380</v>
      </c>
      <c r="G63" s="239" t="s">
        <v>1381</v>
      </c>
      <c r="H63" s="453" t="s">
        <v>24</v>
      </c>
      <c r="I63" s="453" t="s">
        <v>1131</v>
      </c>
      <c r="J63" s="453" t="s">
        <v>127</v>
      </c>
      <c r="K63" s="453" t="s">
        <v>34</v>
      </c>
      <c r="L63" s="241">
        <v>18</v>
      </c>
      <c r="M63" s="321">
        <v>1959</v>
      </c>
      <c r="N63" s="242"/>
      <c r="O63" s="242"/>
      <c r="P63" s="454" t="s">
        <v>41</v>
      </c>
      <c r="Q63" s="239">
        <v>7</v>
      </c>
      <c r="R63" s="244">
        <f t="shared" si="0"/>
        <v>126</v>
      </c>
      <c r="S63" s="239">
        <v>1</v>
      </c>
      <c r="T63" s="239">
        <f t="shared" si="1"/>
        <v>36</v>
      </c>
      <c r="U63" s="452">
        <v>4</v>
      </c>
    </row>
    <row r="64" spans="1:29" ht="30" customHeight="1" outlineLevel="1">
      <c r="A64" s="340">
        <v>43</v>
      </c>
      <c r="B64" s="453">
        <v>4</v>
      </c>
      <c r="C64" s="363" t="s">
        <v>124</v>
      </c>
      <c r="D64" s="239" t="s">
        <v>1149</v>
      </c>
      <c r="E64" s="240" t="s">
        <v>1728</v>
      </c>
      <c r="F64" s="239" t="s">
        <v>161</v>
      </c>
      <c r="G64" s="239" t="s">
        <v>1382</v>
      </c>
      <c r="H64" s="453" t="s">
        <v>24</v>
      </c>
      <c r="I64" s="453" t="s">
        <v>1131</v>
      </c>
      <c r="J64" s="453" t="s">
        <v>45</v>
      </c>
      <c r="K64" s="453" t="s">
        <v>194</v>
      </c>
      <c r="L64" s="241">
        <v>59.2</v>
      </c>
      <c r="M64" s="321">
        <v>2001</v>
      </c>
      <c r="N64" s="242"/>
      <c r="O64" s="242"/>
      <c r="P64" s="454" t="s">
        <v>28</v>
      </c>
      <c r="Q64" s="239">
        <v>11.5</v>
      </c>
      <c r="R64" s="244">
        <f>Q64*L64</f>
        <v>680.80000000000007</v>
      </c>
      <c r="S64" s="239">
        <v>0.75</v>
      </c>
      <c r="T64" s="239">
        <f>S64*L64*2</f>
        <v>88.800000000000011</v>
      </c>
      <c r="U64" s="452">
        <v>3</v>
      </c>
    </row>
    <row r="65" spans="1:29" s="225" customFormat="1" ht="24.75" customHeight="1" outlineLevel="1">
      <c r="A65" s="340">
        <v>44</v>
      </c>
      <c r="B65" s="453">
        <v>5</v>
      </c>
      <c r="C65" s="363" t="s">
        <v>124</v>
      </c>
      <c r="D65" s="239" t="s">
        <v>1149</v>
      </c>
      <c r="E65" s="240" t="s">
        <v>833</v>
      </c>
      <c r="F65" s="239" t="s">
        <v>139</v>
      </c>
      <c r="G65" s="239" t="s">
        <v>1383</v>
      </c>
      <c r="H65" s="453" t="s">
        <v>24</v>
      </c>
      <c r="I65" s="453" t="s">
        <v>1131</v>
      </c>
      <c r="J65" s="453" t="s">
        <v>45</v>
      </c>
      <c r="K65" s="453" t="s">
        <v>751</v>
      </c>
      <c r="L65" s="241">
        <v>59.2</v>
      </c>
      <c r="M65" s="321">
        <v>2001</v>
      </c>
      <c r="N65" s="242"/>
      <c r="O65" s="242"/>
      <c r="P65" s="454" t="s">
        <v>28</v>
      </c>
      <c r="Q65" s="239">
        <v>11.5</v>
      </c>
      <c r="R65" s="244">
        <f t="shared" si="0"/>
        <v>680.80000000000007</v>
      </c>
      <c r="S65" s="239">
        <v>0.75</v>
      </c>
      <c r="T65" s="239">
        <f t="shared" si="1"/>
        <v>88.800000000000011</v>
      </c>
      <c r="U65" s="452">
        <v>3</v>
      </c>
      <c r="AA65" s="344"/>
      <c r="AB65" s="289"/>
      <c r="AC65" s="289"/>
    </row>
    <row r="66" spans="1:29" s="425" customFormat="1" ht="25.5" customHeight="1" outlineLevel="1">
      <c r="A66" s="424">
        <v>45</v>
      </c>
      <c r="B66" s="453">
        <v>6</v>
      </c>
      <c r="C66" s="422" t="s">
        <v>124</v>
      </c>
      <c r="D66" s="239" t="s">
        <v>1149</v>
      </c>
      <c r="E66" s="240" t="s">
        <v>1729</v>
      </c>
      <c r="F66" s="239" t="s">
        <v>142</v>
      </c>
      <c r="G66" s="239" t="s">
        <v>1384</v>
      </c>
      <c r="H66" s="453" t="s">
        <v>24</v>
      </c>
      <c r="I66" s="453" t="s">
        <v>1131</v>
      </c>
      <c r="J66" s="453" t="s">
        <v>45</v>
      </c>
      <c r="K66" s="453" t="s">
        <v>141</v>
      </c>
      <c r="L66" s="241">
        <v>59.2</v>
      </c>
      <c r="M66" s="321">
        <v>2001</v>
      </c>
      <c r="N66" s="242"/>
      <c r="O66" s="242"/>
      <c r="P66" s="454" t="s">
        <v>28</v>
      </c>
      <c r="Q66" s="239">
        <v>11.5</v>
      </c>
      <c r="R66" s="244">
        <f>Q66*L66</f>
        <v>680.80000000000007</v>
      </c>
      <c r="S66" s="239">
        <v>0.75</v>
      </c>
      <c r="T66" s="239">
        <f>S66*L66*2</f>
        <v>88.800000000000011</v>
      </c>
      <c r="U66" s="452">
        <v>3</v>
      </c>
      <c r="AA66" s="426"/>
      <c r="AB66" s="427"/>
      <c r="AC66" s="427"/>
    </row>
    <row r="67" spans="1:29" s="225" customFormat="1" ht="12.75" customHeight="1" outlineLevel="1">
      <c r="A67" s="340">
        <v>47</v>
      </c>
      <c r="B67" s="453">
        <v>7</v>
      </c>
      <c r="C67" s="363" t="s">
        <v>124</v>
      </c>
      <c r="D67" s="239" t="s">
        <v>1150</v>
      </c>
      <c r="E67" s="240" t="s">
        <v>809</v>
      </c>
      <c r="F67" s="239" t="s">
        <v>146</v>
      </c>
      <c r="G67" s="239" t="s">
        <v>147</v>
      </c>
      <c r="H67" s="453" t="s">
        <v>24</v>
      </c>
      <c r="I67" s="453" t="s">
        <v>1131</v>
      </c>
      <c r="J67" s="453" t="s">
        <v>26</v>
      </c>
      <c r="K67" s="453" t="s">
        <v>1270</v>
      </c>
      <c r="L67" s="241">
        <v>35</v>
      </c>
      <c r="M67" s="321">
        <v>1959</v>
      </c>
      <c r="N67" s="242">
        <v>35065</v>
      </c>
      <c r="O67" s="242"/>
      <c r="P67" s="454" t="s">
        <v>41</v>
      </c>
      <c r="Q67" s="239">
        <v>7</v>
      </c>
      <c r="R67" s="244">
        <f t="shared" si="0"/>
        <v>245</v>
      </c>
      <c r="S67" s="239">
        <v>0.75</v>
      </c>
      <c r="T67" s="239">
        <f t="shared" si="1"/>
        <v>52.5</v>
      </c>
      <c r="U67" s="452">
        <v>3</v>
      </c>
      <c r="AA67" s="344"/>
      <c r="AB67" s="289"/>
      <c r="AC67" s="289"/>
    </row>
    <row r="68" spans="1:29" s="225" customFormat="1" ht="12.75" customHeight="1" outlineLevel="1">
      <c r="A68" s="340">
        <v>48</v>
      </c>
      <c r="B68" s="453">
        <v>8</v>
      </c>
      <c r="C68" s="363" t="s">
        <v>124</v>
      </c>
      <c r="D68" s="239" t="s">
        <v>1150</v>
      </c>
      <c r="E68" s="240" t="s">
        <v>998</v>
      </c>
      <c r="F68" s="239" t="s">
        <v>148</v>
      </c>
      <c r="G68" s="239" t="s">
        <v>149</v>
      </c>
      <c r="H68" s="453" t="s">
        <v>24</v>
      </c>
      <c r="I68" s="453" t="s">
        <v>1131</v>
      </c>
      <c r="J68" s="453" t="s">
        <v>57</v>
      </c>
      <c r="K68" s="453" t="s">
        <v>1155</v>
      </c>
      <c r="L68" s="461">
        <v>114.35</v>
      </c>
      <c r="M68" s="321">
        <v>2015</v>
      </c>
      <c r="N68" s="242">
        <v>35065</v>
      </c>
      <c r="O68" s="242">
        <v>34700</v>
      </c>
      <c r="P68" s="454" t="s">
        <v>41</v>
      </c>
      <c r="Q68" s="239">
        <v>7</v>
      </c>
      <c r="R68" s="244">
        <f t="shared" si="0"/>
        <v>800.44999999999993</v>
      </c>
      <c r="S68" s="239">
        <v>0.75</v>
      </c>
      <c r="T68" s="239">
        <f t="shared" si="1"/>
        <v>171.52499999999998</v>
      </c>
      <c r="U68" s="452">
        <v>3</v>
      </c>
      <c r="AA68" s="344"/>
      <c r="AB68" s="289"/>
      <c r="AC68" s="289"/>
    </row>
    <row r="69" spans="1:29" s="225" customFormat="1" ht="12.75" customHeight="1" outlineLevel="1">
      <c r="A69" s="340">
        <v>49</v>
      </c>
      <c r="B69" s="453">
        <v>9</v>
      </c>
      <c r="C69" s="363" t="s">
        <v>124</v>
      </c>
      <c r="D69" s="239" t="s">
        <v>1151</v>
      </c>
      <c r="E69" s="240" t="s">
        <v>1730</v>
      </c>
      <c r="F69" s="239" t="s">
        <v>151</v>
      </c>
      <c r="G69" s="239" t="s">
        <v>152</v>
      </c>
      <c r="H69" s="453" t="s">
        <v>24</v>
      </c>
      <c r="I69" s="453" t="s">
        <v>1131</v>
      </c>
      <c r="J69" s="453" t="s">
        <v>26</v>
      </c>
      <c r="K69" s="453" t="s">
        <v>1757</v>
      </c>
      <c r="L69" s="241">
        <v>42.15</v>
      </c>
      <c r="M69" s="321">
        <v>2011</v>
      </c>
      <c r="N69" s="242"/>
      <c r="O69" s="242"/>
      <c r="P69" s="454" t="s">
        <v>48</v>
      </c>
      <c r="Q69" s="239">
        <v>12.8</v>
      </c>
      <c r="R69" s="244">
        <f t="shared" si="0"/>
        <v>539.52</v>
      </c>
      <c r="S69" s="239">
        <v>0.75</v>
      </c>
      <c r="T69" s="239">
        <f t="shared" si="1"/>
        <v>63.224999999999994</v>
      </c>
      <c r="U69" s="452">
        <v>2</v>
      </c>
      <c r="AA69" s="344"/>
      <c r="AB69" s="289"/>
      <c r="AC69" s="289"/>
    </row>
    <row r="70" spans="1:29" s="225" customFormat="1" ht="12.75" customHeight="1" outlineLevel="1">
      <c r="A70" s="340">
        <v>50</v>
      </c>
      <c r="B70" s="453">
        <v>10</v>
      </c>
      <c r="C70" s="363" t="s">
        <v>124</v>
      </c>
      <c r="D70" s="239" t="s">
        <v>1151</v>
      </c>
      <c r="E70" s="240" t="s">
        <v>1731</v>
      </c>
      <c r="F70" s="239" t="s">
        <v>153</v>
      </c>
      <c r="G70" s="239" t="s">
        <v>154</v>
      </c>
      <c r="H70" s="453" t="s">
        <v>24</v>
      </c>
      <c r="I70" s="453" t="s">
        <v>1131</v>
      </c>
      <c r="J70" s="453" t="s">
        <v>26</v>
      </c>
      <c r="K70" s="453" t="s">
        <v>747</v>
      </c>
      <c r="L70" s="241">
        <v>42.15</v>
      </c>
      <c r="M70" s="321">
        <v>2011</v>
      </c>
      <c r="N70" s="242"/>
      <c r="O70" s="242"/>
      <c r="P70" s="454" t="s">
        <v>48</v>
      </c>
      <c r="Q70" s="239">
        <v>13</v>
      </c>
      <c r="R70" s="244">
        <f t="shared" si="0"/>
        <v>547.94999999999993</v>
      </c>
      <c r="S70" s="239">
        <v>0.75</v>
      </c>
      <c r="T70" s="239">
        <f t="shared" si="1"/>
        <v>63.224999999999994</v>
      </c>
      <c r="U70" s="452">
        <v>3</v>
      </c>
      <c r="AA70" s="344"/>
      <c r="AB70" s="289"/>
      <c r="AC70" s="289"/>
    </row>
    <row r="71" spans="1:29" s="225" customFormat="1" ht="27" customHeight="1" outlineLevel="1">
      <c r="A71" s="333">
        <v>51</v>
      </c>
      <c r="B71" s="453">
        <v>11</v>
      </c>
      <c r="C71" s="363" t="s">
        <v>124</v>
      </c>
      <c r="D71" s="239" t="s">
        <v>1778</v>
      </c>
      <c r="E71" s="240" t="s">
        <v>1732</v>
      </c>
      <c r="F71" s="239" t="s">
        <v>138</v>
      </c>
      <c r="G71" s="363" t="s">
        <v>1256</v>
      </c>
      <c r="H71" s="453" t="s">
        <v>24</v>
      </c>
      <c r="I71" s="453" t="s">
        <v>1131</v>
      </c>
      <c r="J71" s="453" t="s">
        <v>26</v>
      </c>
      <c r="K71" s="453" t="s">
        <v>745</v>
      </c>
      <c r="L71" s="241">
        <v>70.599999999999994</v>
      </c>
      <c r="M71" s="321">
        <v>1997</v>
      </c>
      <c r="N71" s="242"/>
      <c r="O71" s="242"/>
      <c r="P71" s="454" t="s">
        <v>28</v>
      </c>
      <c r="Q71" s="239">
        <v>10</v>
      </c>
      <c r="R71" s="244">
        <f t="shared" ref="R71" si="6">Q71*L71</f>
        <v>706</v>
      </c>
      <c r="S71" s="239">
        <v>0.75</v>
      </c>
      <c r="T71" s="239">
        <f t="shared" ref="T71" si="7">S71*L71*2</f>
        <v>105.89999999999999</v>
      </c>
      <c r="U71" s="452">
        <v>3</v>
      </c>
      <c r="AA71" s="344"/>
      <c r="AB71" s="289"/>
      <c r="AC71" s="289"/>
    </row>
    <row r="72" spans="1:29" s="225" customFormat="1" ht="27" customHeight="1" outlineLevel="1">
      <c r="A72" s="403"/>
      <c r="B72" s="453">
        <v>12</v>
      </c>
      <c r="C72" s="363" t="s">
        <v>124</v>
      </c>
      <c r="D72" s="239" t="s">
        <v>1779</v>
      </c>
      <c r="E72" s="240" t="s">
        <v>1733</v>
      </c>
      <c r="F72" s="239" t="s">
        <v>138</v>
      </c>
      <c r="G72" s="239" t="s">
        <v>154</v>
      </c>
      <c r="H72" s="453" t="s">
        <v>24</v>
      </c>
      <c r="I72" s="453" t="s">
        <v>1131</v>
      </c>
      <c r="J72" s="453" t="s">
        <v>26</v>
      </c>
      <c r="K72" s="453" t="s">
        <v>745</v>
      </c>
      <c r="L72" s="241">
        <v>59.2</v>
      </c>
      <c r="M72" s="321">
        <v>1997</v>
      </c>
      <c r="N72" s="242"/>
      <c r="O72" s="242"/>
      <c r="P72" s="454" t="s">
        <v>28</v>
      </c>
      <c r="Q72" s="239">
        <v>10</v>
      </c>
      <c r="R72" s="244">
        <f t="shared" ref="R72" si="8">Q72*L72</f>
        <v>592</v>
      </c>
      <c r="S72" s="239">
        <v>0.75</v>
      </c>
      <c r="T72" s="239">
        <f t="shared" ref="T72" si="9">S72*L72*2</f>
        <v>88.800000000000011</v>
      </c>
      <c r="U72" s="452">
        <v>3</v>
      </c>
      <c r="AA72" s="344"/>
      <c r="AB72" s="289"/>
      <c r="AC72" s="289"/>
    </row>
    <row r="73" spans="1:29" s="225" customFormat="1" ht="25.5" customHeight="1" outlineLevel="1">
      <c r="A73" s="340">
        <v>54</v>
      </c>
      <c r="B73" s="453">
        <v>13</v>
      </c>
      <c r="C73" s="363" t="s">
        <v>124</v>
      </c>
      <c r="D73" s="239" t="s">
        <v>1783</v>
      </c>
      <c r="E73" s="240" t="s">
        <v>1049</v>
      </c>
      <c r="F73" s="239" t="s">
        <v>157</v>
      </c>
      <c r="G73" s="239" t="s">
        <v>158</v>
      </c>
      <c r="H73" s="453" t="s">
        <v>24</v>
      </c>
      <c r="I73" s="453" t="s">
        <v>1131</v>
      </c>
      <c r="J73" s="453" t="s">
        <v>45</v>
      </c>
      <c r="K73" s="453" t="s">
        <v>55</v>
      </c>
      <c r="L73" s="241">
        <v>18</v>
      </c>
      <c r="M73" s="321" t="s">
        <v>133</v>
      </c>
      <c r="N73" s="242">
        <v>37987</v>
      </c>
      <c r="O73" s="242"/>
      <c r="P73" s="454" t="s">
        <v>28</v>
      </c>
      <c r="Q73" s="239">
        <v>10</v>
      </c>
      <c r="R73" s="244">
        <f t="shared" si="0"/>
        <v>180</v>
      </c>
      <c r="S73" s="239">
        <v>1</v>
      </c>
      <c r="T73" s="239">
        <f t="shared" si="1"/>
        <v>36</v>
      </c>
      <c r="U73" s="452">
        <v>4</v>
      </c>
      <c r="AA73" s="344"/>
      <c r="AB73" s="289"/>
      <c r="AC73" s="289"/>
    </row>
    <row r="74" spans="1:29" s="225" customFormat="1" ht="25.5" customHeight="1" outlineLevel="1">
      <c r="A74" s="340">
        <v>55</v>
      </c>
      <c r="B74" s="453">
        <v>14</v>
      </c>
      <c r="C74" s="363" t="s">
        <v>124</v>
      </c>
      <c r="D74" s="239" t="s">
        <v>1783</v>
      </c>
      <c r="E74" s="240" t="s">
        <v>843</v>
      </c>
      <c r="F74" s="239" t="s">
        <v>159</v>
      </c>
      <c r="G74" s="239" t="s">
        <v>160</v>
      </c>
      <c r="H74" s="453" t="s">
        <v>24</v>
      </c>
      <c r="I74" s="453" t="s">
        <v>1131</v>
      </c>
      <c r="J74" s="453" t="s">
        <v>45</v>
      </c>
      <c r="K74" s="453" t="s">
        <v>55</v>
      </c>
      <c r="L74" s="241">
        <v>18.100000000000001</v>
      </c>
      <c r="M74" s="321" t="s">
        <v>133</v>
      </c>
      <c r="N74" s="242">
        <v>37257</v>
      </c>
      <c r="O74" s="242"/>
      <c r="P74" s="454" t="s">
        <v>28</v>
      </c>
      <c r="Q74" s="239">
        <v>10</v>
      </c>
      <c r="R74" s="244">
        <f t="shared" si="0"/>
        <v>181</v>
      </c>
      <c r="S74" s="239">
        <v>1.5</v>
      </c>
      <c r="T74" s="239">
        <f t="shared" si="1"/>
        <v>54.300000000000004</v>
      </c>
      <c r="U74" s="452">
        <v>4</v>
      </c>
      <c r="AA74" s="344"/>
      <c r="AB74" s="289"/>
      <c r="AC74" s="289"/>
    </row>
    <row r="75" spans="1:29" s="225" customFormat="1" ht="15" customHeight="1" outlineLevel="1">
      <c r="A75" s="340">
        <v>56</v>
      </c>
      <c r="B75" s="453">
        <v>15</v>
      </c>
      <c r="C75" s="363" t="s">
        <v>124</v>
      </c>
      <c r="D75" s="239" t="s">
        <v>1152</v>
      </c>
      <c r="E75" s="240" t="s">
        <v>1056</v>
      </c>
      <c r="F75" s="239" t="s">
        <v>163</v>
      </c>
      <c r="G75" s="239" t="s">
        <v>147</v>
      </c>
      <c r="H75" s="453" t="s">
        <v>63</v>
      </c>
      <c r="I75" s="453" t="s">
        <v>1131</v>
      </c>
      <c r="J75" s="453" t="s">
        <v>72</v>
      </c>
      <c r="K75" s="453" t="s">
        <v>34</v>
      </c>
      <c r="L75" s="241">
        <v>20</v>
      </c>
      <c r="M75" s="321" t="s">
        <v>133</v>
      </c>
      <c r="N75" s="242"/>
      <c r="O75" s="242"/>
      <c r="P75" s="454" t="s">
        <v>41</v>
      </c>
      <c r="Q75" s="239">
        <v>7</v>
      </c>
      <c r="R75" s="244">
        <f>Q75*L75</f>
        <v>140</v>
      </c>
      <c r="S75" s="239">
        <v>1</v>
      </c>
      <c r="T75" s="239">
        <f>S75*L75*2</f>
        <v>40</v>
      </c>
      <c r="U75" s="452">
        <v>4</v>
      </c>
      <c r="AA75" s="344"/>
      <c r="AB75" s="289"/>
      <c r="AC75" s="289"/>
    </row>
    <row r="76" spans="1:29" s="225" customFormat="1" ht="12.75" customHeight="1" outlineLevel="1">
      <c r="A76" s="340">
        <v>57</v>
      </c>
      <c r="B76" s="453">
        <v>16</v>
      </c>
      <c r="C76" s="363" t="s">
        <v>124</v>
      </c>
      <c r="D76" s="239" t="s">
        <v>1780</v>
      </c>
      <c r="E76" s="240" t="s">
        <v>1734</v>
      </c>
      <c r="F76" s="239" t="s">
        <v>164</v>
      </c>
      <c r="G76" s="239" t="s">
        <v>152</v>
      </c>
      <c r="H76" s="453" t="s">
        <v>63</v>
      </c>
      <c r="I76" s="453" t="s">
        <v>1131</v>
      </c>
      <c r="J76" s="453" t="s">
        <v>72</v>
      </c>
      <c r="K76" s="453" t="s">
        <v>34</v>
      </c>
      <c r="L76" s="241">
        <v>18</v>
      </c>
      <c r="M76" s="321" t="s">
        <v>133</v>
      </c>
      <c r="N76" s="242"/>
      <c r="O76" s="242"/>
      <c r="P76" s="454" t="s">
        <v>41</v>
      </c>
      <c r="Q76" s="239">
        <v>7</v>
      </c>
      <c r="R76" s="244">
        <f>Q76*L76</f>
        <v>126</v>
      </c>
      <c r="S76" s="239">
        <v>1</v>
      </c>
      <c r="T76" s="239">
        <f>S76*L76*2</f>
        <v>36</v>
      </c>
      <c r="U76" s="452">
        <v>4</v>
      </c>
      <c r="AA76" s="344"/>
      <c r="AB76" s="289"/>
      <c r="AC76" s="289"/>
    </row>
    <row r="77" spans="1:29" s="425" customFormat="1" ht="12.75" customHeight="1" outlineLevel="1">
      <c r="A77" s="424">
        <v>58</v>
      </c>
      <c r="B77" s="453">
        <v>17</v>
      </c>
      <c r="C77" s="422" t="s">
        <v>124</v>
      </c>
      <c r="D77" s="239" t="s">
        <v>1153</v>
      </c>
      <c r="E77" s="240" t="s">
        <v>823</v>
      </c>
      <c r="F77" s="239" t="s">
        <v>166</v>
      </c>
      <c r="G77" s="239" t="s">
        <v>147</v>
      </c>
      <c r="H77" s="453" t="s">
        <v>24</v>
      </c>
      <c r="I77" s="453" t="s">
        <v>1131</v>
      </c>
      <c r="J77" s="453" t="s">
        <v>72</v>
      </c>
      <c r="K77" s="453" t="s">
        <v>27</v>
      </c>
      <c r="L77" s="241">
        <v>24.1</v>
      </c>
      <c r="M77" s="321" t="s">
        <v>133</v>
      </c>
      <c r="N77" s="246" t="s">
        <v>168</v>
      </c>
      <c r="O77" s="242"/>
      <c r="P77" s="454" t="s">
        <v>48</v>
      </c>
      <c r="Q77" s="239">
        <v>5.8</v>
      </c>
      <c r="R77" s="244">
        <f>Q77*L77</f>
        <v>139.78</v>
      </c>
      <c r="S77" s="239">
        <v>0.9</v>
      </c>
      <c r="T77" s="239">
        <f>S77*L77*2</f>
        <v>43.38</v>
      </c>
      <c r="U77" s="453">
        <v>5</v>
      </c>
      <c r="AA77" s="426"/>
      <c r="AB77" s="427"/>
      <c r="AC77" s="428"/>
    </row>
    <row r="78" spans="1:29" ht="26.25" customHeight="1" outlineLevel="1">
      <c r="A78" s="340">
        <v>59</v>
      </c>
      <c r="B78" s="453">
        <v>18</v>
      </c>
      <c r="C78" s="363" t="s">
        <v>124</v>
      </c>
      <c r="D78" s="239" t="s">
        <v>1154</v>
      </c>
      <c r="E78" s="240" t="s">
        <v>1735</v>
      </c>
      <c r="F78" s="239" t="s">
        <v>1385</v>
      </c>
      <c r="G78" s="239" t="s">
        <v>298</v>
      </c>
      <c r="H78" s="453" t="s">
        <v>63</v>
      </c>
      <c r="I78" s="453" t="s">
        <v>1131</v>
      </c>
      <c r="J78" s="453" t="s">
        <v>72</v>
      </c>
      <c r="K78" s="453" t="s">
        <v>300</v>
      </c>
      <c r="L78" s="241">
        <v>18</v>
      </c>
      <c r="M78" s="409" t="s">
        <v>133</v>
      </c>
      <c r="N78" s="281"/>
      <c r="O78" s="281"/>
      <c r="P78" s="282" t="s">
        <v>41</v>
      </c>
      <c r="Q78" s="278">
        <v>6.7</v>
      </c>
      <c r="R78" s="283">
        <f>Q78*L78</f>
        <v>120.60000000000001</v>
      </c>
      <c r="S78" s="278">
        <v>1</v>
      </c>
      <c r="T78" s="278">
        <f>S78*L78*2</f>
        <v>36</v>
      </c>
      <c r="U78" s="229">
        <v>4</v>
      </c>
    </row>
    <row r="79" spans="1:29" ht="12.75" customHeight="1">
      <c r="A79" s="340"/>
      <c r="B79" s="532"/>
      <c r="C79" s="533"/>
      <c r="D79" s="533"/>
      <c r="E79" s="533"/>
      <c r="F79" s="533"/>
      <c r="G79" s="533"/>
      <c r="H79" s="534"/>
      <c r="I79" s="335" t="s">
        <v>1131</v>
      </c>
      <c r="J79" s="506">
        <f>COUNTIF(I61:I78,I61)</f>
        <v>18</v>
      </c>
      <c r="K79" s="507"/>
      <c r="L79" s="241">
        <f>L61+L62+L63+L64+L65+L66+L67+L68+L69+L70+L71+L72+L73+L74+L75+L76+L77+L78</f>
        <v>693.25000000000011</v>
      </c>
      <c r="M79" s="321" t="s">
        <v>1736</v>
      </c>
      <c r="N79" s="242"/>
      <c r="O79" s="242"/>
      <c r="P79" s="239"/>
      <c r="Q79" s="239"/>
      <c r="R79" s="244"/>
      <c r="S79" s="239"/>
      <c r="T79" s="239"/>
      <c r="U79" s="371"/>
      <c r="AC79" s="345"/>
    </row>
    <row r="80" spans="1:29" ht="12.75" customHeight="1">
      <c r="A80" s="340"/>
      <c r="B80" s="499"/>
      <c r="C80" s="508"/>
      <c r="D80" s="508"/>
      <c r="E80" s="508"/>
      <c r="F80" s="508"/>
      <c r="G80" s="508"/>
      <c r="H80" s="500"/>
      <c r="I80" s="335" t="s">
        <v>51</v>
      </c>
      <c r="J80" s="505">
        <v>0</v>
      </c>
      <c r="K80" s="505"/>
      <c r="L80" s="234">
        <v>0</v>
      </c>
      <c r="M80" s="321" t="s">
        <v>1736</v>
      </c>
      <c r="N80" s="242"/>
      <c r="O80" s="242"/>
      <c r="P80" s="239"/>
      <c r="Q80" s="239"/>
      <c r="R80" s="244"/>
      <c r="S80" s="239"/>
      <c r="T80" s="239"/>
      <c r="U80" s="371"/>
    </row>
    <row r="81" spans="1:29" ht="12.75" customHeight="1">
      <c r="A81" s="340"/>
      <c r="B81" s="499"/>
      <c r="C81" s="508"/>
      <c r="D81" s="508"/>
      <c r="E81" s="508"/>
      <c r="F81" s="508"/>
      <c r="G81" s="508"/>
      <c r="H81" s="500"/>
      <c r="I81" s="335" t="s">
        <v>121</v>
      </c>
      <c r="J81" s="499">
        <f>COUNTIF(I61:I78,I81)</f>
        <v>0</v>
      </c>
      <c r="K81" s="500"/>
      <c r="L81" s="241">
        <v>0</v>
      </c>
      <c r="M81" s="321" t="s">
        <v>1736</v>
      </c>
      <c r="N81" s="242"/>
      <c r="O81" s="242"/>
      <c r="P81" s="239"/>
      <c r="Q81" s="239"/>
      <c r="R81" s="244"/>
      <c r="S81" s="239"/>
      <c r="T81" s="239"/>
      <c r="U81" s="371"/>
    </row>
    <row r="82" spans="1:29" ht="12.75" customHeight="1">
      <c r="A82" s="340"/>
      <c r="B82" s="496" t="s">
        <v>1453</v>
      </c>
      <c r="C82" s="497"/>
      <c r="D82" s="497"/>
      <c r="E82" s="497"/>
      <c r="F82" s="497"/>
      <c r="G82" s="497"/>
      <c r="H82" s="498"/>
      <c r="I82" s="335" t="s">
        <v>1131</v>
      </c>
      <c r="J82" s="499">
        <v>1</v>
      </c>
      <c r="K82" s="500"/>
      <c r="L82" s="241">
        <f>L71</f>
        <v>70.599999999999994</v>
      </c>
      <c r="M82" s="321" t="s">
        <v>1736</v>
      </c>
      <c r="N82" s="242"/>
      <c r="O82" s="242"/>
      <c r="P82" s="239"/>
      <c r="Q82" s="239"/>
      <c r="R82" s="244"/>
      <c r="S82" s="239"/>
      <c r="T82" s="239"/>
      <c r="U82" s="371"/>
    </row>
    <row r="83" spans="1:29" ht="12.75" customHeight="1">
      <c r="A83" s="340"/>
      <c r="B83" s="499"/>
      <c r="C83" s="508"/>
      <c r="D83" s="508"/>
      <c r="E83" s="508"/>
      <c r="F83" s="508"/>
      <c r="G83" s="508"/>
      <c r="H83" s="508"/>
      <c r="I83" s="500"/>
      <c r="J83" s="362">
        <f>SUM(J79:K81)</f>
        <v>18</v>
      </c>
      <c r="K83" s="348" t="s">
        <v>1085</v>
      </c>
      <c r="L83" s="241">
        <f>SUM(L79:L81)</f>
        <v>693.25000000000011</v>
      </c>
      <c r="M83" s="321" t="s">
        <v>1736</v>
      </c>
      <c r="N83" s="242"/>
      <c r="O83" s="242"/>
      <c r="P83" s="239"/>
      <c r="Q83" s="239"/>
      <c r="R83" s="244"/>
      <c r="S83" s="239"/>
      <c r="T83" s="239"/>
      <c r="U83" s="371"/>
    </row>
    <row r="84" spans="1:29" ht="17.25" customHeight="1" thickBot="1">
      <c r="A84" s="318"/>
      <c r="B84" s="501" t="s">
        <v>1097</v>
      </c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3"/>
    </row>
    <row r="85" spans="1:29" ht="15.75" customHeight="1" outlineLevel="1" thickTop="1">
      <c r="A85" s="340">
        <v>60</v>
      </c>
      <c r="B85" s="335">
        <v>1</v>
      </c>
      <c r="C85" s="264" t="s">
        <v>169</v>
      </c>
      <c r="D85" s="239" t="s">
        <v>1386</v>
      </c>
      <c r="E85" s="240" t="s">
        <v>824</v>
      </c>
      <c r="F85" s="239" t="s">
        <v>171</v>
      </c>
      <c r="G85" s="239" t="s">
        <v>172</v>
      </c>
      <c r="H85" s="335" t="s">
        <v>24</v>
      </c>
      <c r="I85" s="335" t="s">
        <v>25</v>
      </c>
      <c r="J85" s="335" t="s">
        <v>72</v>
      </c>
      <c r="K85" s="335" t="s">
        <v>1387</v>
      </c>
      <c r="L85" s="241">
        <v>114</v>
      </c>
      <c r="M85" s="321">
        <v>1993</v>
      </c>
      <c r="N85" s="259"/>
      <c r="O85" s="259"/>
      <c r="P85" s="260" t="s">
        <v>28</v>
      </c>
      <c r="Q85" s="261">
        <v>7.8</v>
      </c>
      <c r="R85" s="262">
        <f t="shared" si="0"/>
        <v>889.19999999999993</v>
      </c>
      <c r="S85" s="261">
        <v>0.75</v>
      </c>
      <c r="T85" s="261">
        <f t="shared" si="1"/>
        <v>171</v>
      </c>
      <c r="U85" s="335">
        <v>4</v>
      </c>
    </row>
    <row r="86" spans="1:29" ht="15.75" customHeight="1" outlineLevel="1">
      <c r="A86" s="340">
        <v>61</v>
      </c>
      <c r="B86" s="335">
        <v>2</v>
      </c>
      <c r="C86" s="264" t="s">
        <v>169</v>
      </c>
      <c r="D86" s="239" t="s">
        <v>1386</v>
      </c>
      <c r="E86" s="240" t="s">
        <v>825</v>
      </c>
      <c r="F86" s="239" t="s">
        <v>1388</v>
      </c>
      <c r="G86" s="239" t="s">
        <v>173</v>
      </c>
      <c r="H86" s="335" t="s">
        <v>24</v>
      </c>
      <c r="I86" s="335" t="s">
        <v>25</v>
      </c>
      <c r="J86" s="335" t="s">
        <v>26</v>
      </c>
      <c r="K86" s="335" t="s">
        <v>1128</v>
      </c>
      <c r="L86" s="241">
        <v>41.2</v>
      </c>
      <c r="M86" s="321">
        <v>1994</v>
      </c>
      <c r="N86" s="242"/>
      <c r="O86" s="242"/>
      <c r="P86" s="243" t="s">
        <v>28</v>
      </c>
      <c r="Q86" s="239">
        <v>8</v>
      </c>
      <c r="R86" s="244">
        <f t="shared" si="0"/>
        <v>329.6</v>
      </c>
      <c r="S86" s="239">
        <v>0.75</v>
      </c>
      <c r="T86" s="239">
        <f t="shared" si="1"/>
        <v>61.800000000000004</v>
      </c>
      <c r="U86" s="335">
        <v>4</v>
      </c>
    </row>
    <row r="87" spans="1:29" ht="15.75" customHeight="1" outlineLevel="1">
      <c r="A87" s="340">
        <v>62</v>
      </c>
      <c r="B87" s="335">
        <v>3</v>
      </c>
      <c r="C87" s="264" t="s">
        <v>169</v>
      </c>
      <c r="D87" s="239" t="s">
        <v>1386</v>
      </c>
      <c r="E87" s="240" t="s">
        <v>826</v>
      </c>
      <c r="F87" s="239" t="s">
        <v>174</v>
      </c>
      <c r="G87" s="239" t="s">
        <v>175</v>
      </c>
      <c r="H87" s="335" t="s">
        <v>24</v>
      </c>
      <c r="I87" s="335" t="s">
        <v>25</v>
      </c>
      <c r="J87" s="335" t="s">
        <v>26</v>
      </c>
      <c r="K87" s="335" t="s">
        <v>1389</v>
      </c>
      <c r="L87" s="241">
        <v>41.2</v>
      </c>
      <c r="M87" s="321">
        <v>1994</v>
      </c>
      <c r="N87" s="242"/>
      <c r="O87" s="242"/>
      <c r="P87" s="243" t="s">
        <v>28</v>
      </c>
      <c r="Q87" s="239">
        <v>7</v>
      </c>
      <c r="R87" s="244">
        <f t="shared" si="0"/>
        <v>288.40000000000003</v>
      </c>
      <c r="S87" s="239">
        <v>0.75</v>
      </c>
      <c r="T87" s="239">
        <f t="shared" si="1"/>
        <v>61.800000000000004</v>
      </c>
      <c r="U87" s="334">
        <v>4</v>
      </c>
    </row>
    <row r="88" spans="1:29" ht="15.75" customHeight="1" outlineLevel="1">
      <c r="A88" s="340">
        <v>63</v>
      </c>
      <c r="B88" s="335">
        <v>4</v>
      </c>
      <c r="C88" s="264" t="s">
        <v>169</v>
      </c>
      <c r="D88" s="239" t="s">
        <v>1386</v>
      </c>
      <c r="E88" s="240" t="s">
        <v>827</v>
      </c>
      <c r="F88" s="239" t="s">
        <v>176</v>
      </c>
      <c r="G88" s="239" t="s">
        <v>177</v>
      </c>
      <c r="H88" s="335" t="s">
        <v>24</v>
      </c>
      <c r="I88" s="335" t="s">
        <v>25</v>
      </c>
      <c r="J88" s="335" t="s">
        <v>45</v>
      </c>
      <c r="K88" s="335" t="s">
        <v>1390</v>
      </c>
      <c r="L88" s="241">
        <v>24.1</v>
      </c>
      <c r="M88" s="321">
        <v>1999</v>
      </c>
      <c r="N88" s="242"/>
      <c r="O88" s="242"/>
      <c r="P88" s="243" t="s">
        <v>28</v>
      </c>
      <c r="Q88" s="239">
        <v>8.4600000000000009</v>
      </c>
      <c r="R88" s="244">
        <f t="shared" ref="R88:R158" si="10">Q88*L88</f>
        <v>203.88600000000002</v>
      </c>
      <c r="S88" s="239">
        <v>0.75</v>
      </c>
      <c r="T88" s="239">
        <f t="shared" ref="T88:T158" si="11">S88*L88*2</f>
        <v>36.150000000000006</v>
      </c>
      <c r="U88" s="334">
        <v>4</v>
      </c>
    </row>
    <row r="89" spans="1:29" ht="15.75" customHeight="1" outlineLevel="1">
      <c r="A89" s="480">
        <v>64</v>
      </c>
      <c r="B89" s="479">
        <v>5</v>
      </c>
      <c r="C89" s="264" t="s">
        <v>169</v>
      </c>
      <c r="D89" s="484" t="s">
        <v>1781</v>
      </c>
      <c r="E89" s="240" t="s">
        <v>828</v>
      </c>
      <c r="F89" s="239" t="s">
        <v>179</v>
      </c>
      <c r="G89" s="239" t="s">
        <v>660</v>
      </c>
      <c r="H89" s="479" t="s">
        <v>24</v>
      </c>
      <c r="I89" s="479" t="s">
        <v>25</v>
      </c>
      <c r="J89" s="479" t="s">
        <v>45</v>
      </c>
      <c r="K89" s="479" t="s">
        <v>1128</v>
      </c>
      <c r="L89" s="241">
        <v>17.100000000000001</v>
      </c>
      <c r="M89" s="321" t="s">
        <v>1391</v>
      </c>
      <c r="N89" s="242">
        <v>36526</v>
      </c>
      <c r="O89" s="242"/>
      <c r="P89" s="482" t="s">
        <v>28</v>
      </c>
      <c r="Q89" s="239">
        <v>8</v>
      </c>
      <c r="R89" s="244">
        <f t="shared" si="10"/>
        <v>136.80000000000001</v>
      </c>
      <c r="S89" s="239">
        <v>0.75</v>
      </c>
      <c r="T89" s="239">
        <f t="shared" si="11"/>
        <v>25.650000000000002</v>
      </c>
      <c r="U89" s="478">
        <v>4</v>
      </c>
    </row>
    <row r="90" spans="1:29" ht="15.75" customHeight="1" outlineLevel="1">
      <c r="A90" s="340">
        <v>65</v>
      </c>
      <c r="B90" s="335">
        <v>6</v>
      </c>
      <c r="C90" s="264" t="s">
        <v>169</v>
      </c>
      <c r="D90" s="239" t="s">
        <v>1782</v>
      </c>
      <c r="E90" s="240" t="s">
        <v>800</v>
      </c>
      <c r="F90" s="239" t="s">
        <v>181</v>
      </c>
      <c r="G90" s="239" t="s">
        <v>173</v>
      </c>
      <c r="H90" s="335" t="s">
        <v>24</v>
      </c>
      <c r="I90" s="335" t="s">
        <v>25</v>
      </c>
      <c r="J90" s="335" t="s">
        <v>45</v>
      </c>
      <c r="K90" s="335" t="s">
        <v>1128</v>
      </c>
      <c r="L90" s="241">
        <v>48.2</v>
      </c>
      <c r="M90" s="408">
        <v>2005</v>
      </c>
      <c r="N90" s="242"/>
      <c r="O90" s="242"/>
      <c r="P90" s="243" t="s">
        <v>28</v>
      </c>
      <c r="Q90" s="239">
        <v>10</v>
      </c>
      <c r="R90" s="244">
        <f t="shared" si="10"/>
        <v>482</v>
      </c>
      <c r="S90" s="239">
        <v>1</v>
      </c>
      <c r="T90" s="239">
        <f t="shared" si="11"/>
        <v>96.4</v>
      </c>
      <c r="U90" s="334">
        <v>4</v>
      </c>
    </row>
    <row r="91" spans="1:29" ht="25.5" customHeight="1" outlineLevel="1">
      <c r="A91" s="340">
        <v>66</v>
      </c>
      <c r="B91" s="335">
        <v>7</v>
      </c>
      <c r="C91" s="264" t="s">
        <v>169</v>
      </c>
      <c r="D91" s="239" t="s">
        <v>1392</v>
      </c>
      <c r="E91" s="240" t="s">
        <v>830</v>
      </c>
      <c r="F91" s="239" t="s">
        <v>171</v>
      </c>
      <c r="G91" s="239" t="s">
        <v>182</v>
      </c>
      <c r="H91" s="335" t="s">
        <v>24</v>
      </c>
      <c r="I91" s="335" t="s">
        <v>25</v>
      </c>
      <c r="J91" s="335" t="s">
        <v>45</v>
      </c>
      <c r="K91" s="335" t="s">
        <v>1393</v>
      </c>
      <c r="L91" s="241">
        <v>15.1</v>
      </c>
      <c r="M91" s="321">
        <v>2002</v>
      </c>
      <c r="N91" s="242"/>
      <c r="O91" s="242"/>
      <c r="P91" s="243" t="s">
        <v>28</v>
      </c>
      <c r="Q91" s="239">
        <v>8.2200000000000006</v>
      </c>
      <c r="R91" s="244">
        <f t="shared" si="10"/>
        <v>124.122</v>
      </c>
      <c r="S91" s="239">
        <v>1</v>
      </c>
      <c r="T91" s="239">
        <f t="shared" si="11"/>
        <v>30.2</v>
      </c>
      <c r="U91" s="334">
        <v>4</v>
      </c>
    </row>
    <row r="92" spans="1:29" ht="25.5" customHeight="1" outlineLevel="1">
      <c r="A92" s="340">
        <v>67</v>
      </c>
      <c r="B92" s="335">
        <v>8</v>
      </c>
      <c r="C92" s="264" t="s">
        <v>169</v>
      </c>
      <c r="D92" s="239" t="s">
        <v>1392</v>
      </c>
      <c r="E92" s="240" t="s">
        <v>831</v>
      </c>
      <c r="F92" s="239" t="s">
        <v>183</v>
      </c>
      <c r="G92" s="239" t="s">
        <v>60</v>
      </c>
      <c r="H92" s="335" t="s">
        <v>24</v>
      </c>
      <c r="I92" s="335" t="s">
        <v>25</v>
      </c>
      <c r="J92" s="335" t="s">
        <v>72</v>
      </c>
      <c r="K92" s="335" t="s">
        <v>1128</v>
      </c>
      <c r="L92" s="241">
        <v>29.2</v>
      </c>
      <c r="M92" s="321">
        <v>1996</v>
      </c>
      <c r="N92" s="242"/>
      <c r="O92" s="242"/>
      <c r="P92" s="243" t="s">
        <v>28</v>
      </c>
      <c r="Q92" s="239">
        <v>8</v>
      </c>
      <c r="R92" s="244">
        <f t="shared" si="10"/>
        <v>233.6</v>
      </c>
      <c r="S92" s="239">
        <v>0.75</v>
      </c>
      <c r="T92" s="239">
        <f t="shared" si="11"/>
        <v>43.8</v>
      </c>
      <c r="U92" s="334">
        <v>4</v>
      </c>
      <c r="AC92" s="345"/>
    </row>
    <row r="93" spans="1:29" ht="25.5" customHeight="1" outlineLevel="1">
      <c r="A93" s="340">
        <v>68</v>
      </c>
      <c r="B93" s="335">
        <v>9</v>
      </c>
      <c r="C93" s="264" t="s">
        <v>169</v>
      </c>
      <c r="D93" s="239" t="s">
        <v>1392</v>
      </c>
      <c r="E93" s="240" t="s">
        <v>832</v>
      </c>
      <c r="F93" s="239" t="s">
        <v>1394</v>
      </c>
      <c r="G93" s="239" t="s">
        <v>173</v>
      </c>
      <c r="H93" s="335" t="s">
        <v>24</v>
      </c>
      <c r="I93" s="335" t="s">
        <v>25</v>
      </c>
      <c r="J93" s="335" t="s">
        <v>72</v>
      </c>
      <c r="K93" s="335" t="s">
        <v>1389</v>
      </c>
      <c r="L93" s="241">
        <v>27.74</v>
      </c>
      <c r="M93" s="321">
        <v>1995</v>
      </c>
      <c r="N93" s="242"/>
      <c r="O93" s="242"/>
      <c r="P93" s="243" t="s">
        <v>28</v>
      </c>
      <c r="Q93" s="239">
        <v>7</v>
      </c>
      <c r="R93" s="244">
        <f t="shared" si="10"/>
        <v>194.17999999999998</v>
      </c>
      <c r="S93" s="239">
        <v>0.75</v>
      </c>
      <c r="T93" s="239">
        <f t="shared" si="11"/>
        <v>41.61</v>
      </c>
      <c r="U93" s="334">
        <v>4</v>
      </c>
    </row>
    <row r="94" spans="1:29" ht="25.5" customHeight="1" outlineLevel="1">
      <c r="A94" s="340">
        <v>69</v>
      </c>
      <c r="B94" s="335">
        <v>10</v>
      </c>
      <c r="C94" s="264" t="s">
        <v>169</v>
      </c>
      <c r="D94" s="239" t="s">
        <v>1392</v>
      </c>
      <c r="E94" s="240" t="s">
        <v>833</v>
      </c>
      <c r="F94" s="239" t="s">
        <v>185</v>
      </c>
      <c r="G94" s="239" t="s">
        <v>186</v>
      </c>
      <c r="H94" s="335" t="s">
        <v>24</v>
      </c>
      <c r="I94" s="335" t="s">
        <v>25</v>
      </c>
      <c r="J94" s="335" t="s">
        <v>72</v>
      </c>
      <c r="K94" s="335" t="s">
        <v>1128</v>
      </c>
      <c r="L94" s="241">
        <v>12.6</v>
      </c>
      <c r="M94" s="321">
        <v>1992</v>
      </c>
      <c r="N94" s="242">
        <v>36161</v>
      </c>
      <c r="O94" s="242"/>
      <c r="P94" s="243" t="s">
        <v>28</v>
      </c>
      <c r="Q94" s="239">
        <v>8</v>
      </c>
      <c r="R94" s="244">
        <f t="shared" si="10"/>
        <v>100.8</v>
      </c>
      <c r="S94" s="239">
        <v>0.75</v>
      </c>
      <c r="T94" s="239">
        <f t="shared" si="11"/>
        <v>18.899999999999999</v>
      </c>
      <c r="U94" s="334">
        <v>4</v>
      </c>
    </row>
    <row r="95" spans="1:29" ht="12.75" customHeight="1" outlineLevel="1">
      <c r="A95" s="340">
        <v>70</v>
      </c>
      <c r="B95" s="335">
        <v>11</v>
      </c>
      <c r="C95" s="264" t="s">
        <v>169</v>
      </c>
      <c r="D95" s="239" t="s">
        <v>1395</v>
      </c>
      <c r="E95" s="240" t="s">
        <v>834</v>
      </c>
      <c r="F95" s="239" t="s">
        <v>1396</v>
      </c>
      <c r="G95" s="239" t="s">
        <v>172</v>
      </c>
      <c r="H95" s="335" t="s">
        <v>24</v>
      </c>
      <c r="I95" s="335" t="s">
        <v>25</v>
      </c>
      <c r="J95" s="335" t="s">
        <v>45</v>
      </c>
      <c r="K95" s="335" t="s">
        <v>1212</v>
      </c>
      <c r="L95" s="241">
        <v>125.88</v>
      </c>
      <c r="M95" s="321">
        <v>1994</v>
      </c>
      <c r="N95" s="242"/>
      <c r="O95" s="242"/>
      <c r="P95" s="243" t="s">
        <v>28</v>
      </c>
      <c r="Q95" s="239">
        <v>8</v>
      </c>
      <c r="R95" s="244">
        <f t="shared" si="10"/>
        <v>1007.04</v>
      </c>
      <c r="S95" s="239">
        <v>1</v>
      </c>
      <c r="T95" s="239">
        <f t="shared" si="11"/>
        <v>251.76</v>
      </c>
      <c r="U95" s="334">
        <v>4</v>
      </c>
    </row>
    <row r="96" spans="1:29" ht="12.75" customHeight="1" outlineLevel="1">
      <c r="A96" s="340">
        <v>71</v>
      </c>
      <c r="B96" s="335">
        <v>12</v>
      </c>
      <c r="C96" s="264" t="s">
        <v>169</v>
      </c>
      <c r="D96" s="239" t="s">
        <v>1395</v>
      </c>
      <c r="E96" s="240" t="s">
        <v>835</v>
      </c>
      <c r="F96" s="239" t="s">
        <v>171</v>
      </c>
      <c r="G96" s="239" t="s">
        <v>188</v>
      </c>
      <c r="H96" s="335" t="s">
        <v>24</v>
      </c>
      <c r="I96" s="335" t="s">
        <v>25</v>
      </c>
      <c r="J96" s="335" t="s">
        <v>45</v>
      </c>
      <c r="K96" s="335" t="s">
        <v>1397</v>
      </c>
      <c r="L96" s="241">
        <v>95.9</v>
      </c>
      <c r="M96" s="321">
        <v>1995</v>
      </c>
      <c r="N96" s="242"/>
      <c r="O96" s="242"/>
      <c r="P96" s="243" t="s">
        <v>28</v>
      </c>
      <c r="Q96" s="239">
        <v>8</v>
      </c>
      <c r="R96" s="244">
        <f t="shared" si="10"/>
        <v>767.2</v>
      </c>
      <c r="S96" s="239">
        <v>1</v>
      </c>
      <c r="T96" s="239">
        <f t="shared" si="11"/>
        <v>191.8</v>
      </c>
      <c r="U96" s="334">
        <v>4</v>
      </c>
    </row>
    <row r="97" spans="1:21" ht="27" customHeight="1" outlineLevel="1" thickBot="1">
      <c r="A97" s="340">
        <v>72</v>
      </c>
      <c r="B97" s="335">
        <v>13</v>
      </c>
      <c r="C97" s="264" t="s">
        <v>169</v>
      </c>
      <c r="D97" s="239" t="s">
        <v>1398</v>
      </c>
      <c r="E97" s="240" t="s">
        <v>1046</v>
      </c>
      <c r="F97" s="239" t="s">
        <v>1399</v>
      </c>
      <c r="G97" s="239" t="s">
        <v>660</v>
      </c>
      <c r="H97" s="335" t="s">
        <v>24</v>
      </c>
      <c r="I97" s="335" t="s">
        <v>25</v>
      </c>
      <c r="J97" s="335" t="s">
        <v>45</v>
      </c>
      <c r="K97" s="335" t="s">
        <v>1212</v>
      </c>
      <c r="L97" s="241">
        <v>41.2</v>
      </c>
      <c r="M97" s="408">
        <v>2000</v>
      </c>
      <c r="N97" s="248"/>
      <c r="O97" s="248"/>
      <c r="P97" s="249" t="s">
        <v>28</v>
      </c>
      <c r="Q97" s="250">
        <v>8</v>
      </c>
      <c r="R97" s="251">
        <f t="shared" si="10"/>
        <v>329.6</v>
      </c>
      <c r="S97" s="250">
        <v>1</v>
      </c>
      <c r="T97" s="250">
        <f t="shared" si="11"/>
        <v>82.4</v>
      </c>
      <c r="U97" s="335">
        <v>5</v>
      </c>
    </row>
    <row r="98" spans="1:21" ht="15" customHeight="1" thickTop="1">
      <c r="A98" s="340"/>
      <c r="B98" s="499"/>
      <c r="C98" s="508"/>
      <c r="D98" s="508"/>
      <c r="E98" s="508"/>
      <c r="F98" s="508"/>
      <c r="G98" s="508"/>
      <c r="H98" s="500"/>
      <c r="I98" s="335" t="s">
        <v>1131</v>
      </c>
      <c r="J98" s="499">
        <f>COUNTIF(I85:I97,I86)</f>
        <v>13</v>
      </c>
      <c r="K98" s="500"/>
      <c r="L98" s="241">
        <f>SUM(L85:L97)</f>
        <v>633.42000000000007</v>
      </c>
      <c r="M98" s="408" t="s">
        <v>1736</v>
      </c>
      <c r="N98" s="253"/>
      <c r="O98" s="253"/>
      <c r="P98" s="254"/>
      <c r="Q98" s="255"/>
      <c r="R98" s="256"/>
      <c r="S98" s="255"/>
      <c r="T98" s="255"/>
      <c r="U98" s="335"/>
    </row>
    <row r="99" spans="1:21" ht="15" customHeight="1">
      <c r="A99" s="340"/>
      <c r="B99" s="499"/>
      <c r="C99" s="508"/>
      <c r="D99" s="508"/>
      <c r="E99" s="508"/>
      <c r="F99" s="508"/>
      <c r="G99" s="508"/>
      <c r="H99" s="500"/>
      <c r="I99" s="335" t="s">
        <v>51</v>
      </c>
      <c r="J99" s="499">
        <f>COUNTIF(I85:I97,I99)</f>
        <v>0</v>
      </c>
      <c r="K99" s="500"/>
      <c r="L99" s="241">
        <v>0</v>
      </c>
      <c r="M99" s="408" t="s">
        <v>1736</v>
      </c>
      <c r="N99" s="253"/>
      <c r="O99" s="253"/>
      <c r="P99" s="254"/>
      <c r="Q99" s="255"/>
      <c r="R99" s="256"/>
      <c r="S99" s="255"/>
      <c r="T99" s="255"/>
      <c r="U99" s="335"/>
    </row>
    <row r="100" spans="1:21" ht="15" customHeight="1">
      <c r="A100" s="340"/>
      <c r="B100" s="499"/>
      <c r="C100" s="508"/>
      <c r="D100" s="508"/>
      <c r="E100" s="508"/>
      <c r="F100" s="508"/>
      <c r="G100" s="508"/>
      <c r="H100" s="500"/>
      <c r="I100" s="335" t="s">
        <v>121</v>
      </c>
      <c r="J100" s="499">
        <f>COUNTIF(I85:I97,I100)</f>
        <v>0</v>
      </c>
      <c r="K100" s="500"/>
      <c r="L100" s="241">
        <v>0</v>
      </c>
      <c r="M100" s="408" t="s">
        <v>1736</v>
      </c>
      <c r="N100" s="253"/>
      <c r="O100" s="253"/>
      <c r="P100" s="254"/>
      <c r="Q100" s="255"/>
      <c r="R100" s="256"/>
      <c r="S100" s="255"/>
      <c r="T100" s="255"/>
      <c r="U100" s="335"/>
    </row>
    <row r="101" spans="1:21" ht="15" customHeight="1" collapsed="1">
      <c r="A101" s="340"/>
      <c r="B101" s="535"/>
      <c r="C101" s="535"/>
      <c r="D101" s="535"/>
      <c r="E101" s="535"/>
      <c r="F101" s="535"/>
      <c r="G101" s="535"/>
      <c r="H101" s="535"/>
      <c r="I101" s="535"/>
      <c r="J101" s="362">
        <f>SUM(J98:K100)</f>
        <v>13</v>
      </c>
      <c r="K101" s="369" t="s">
        <v>1085</v>
      </c>
      <c r="L101" s="241">
        <f>SUM(L98:L100)</f>
        <v>633.42000000000007</v>
      </c>
      <c r="M101" s="408" t="s">
        <v>1736</v>
      </c>
      <c r="N101" s="253"/>
      <c r="O101" s="253"/>
      <c r="P101" s="254"/>
      <c r="Q101" s="255"/>
      <c r="R101" s="256"/>
      <c r="S101" s="255"/>
      <c r="T101" s="255"/>
      <c r="U101" s="335"/>
    </row>
    <row r="102" spans="1:21" ht="17.25" customHeight="1" thickBot="1">
      <c r="A102" s="318"/>
      <c r="B102" s="501" t="s">
        <v>1098</v>
      </c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3"/>
    </row>
    <row r="103" spans="1:21" ht="21" customHeight="1" outlineLevel="1" thickTop="1">
      <c r="A103" s="340">
        <v>73</v>
      </c>
      <c r="B103" s="335">
        <v>1</v>
      </c>
      <c r="C103" s="265" t="s">
        <v>191</v>
      </c>
      <c r="D103" s="239" t="s">
        <v>1217</v>
      </c>
      <c r="E103" s="240" t="s">
        <v>837</v>
      </c>
      <c r="F103" s="239" t="s">
        <v>193</v>
      </c>
      <c r="G103" s="239" t="s">
        <v>195</v>
      </c>
      <c r="H103" s="335" t="s">
        <v>24</v>
      </c>
      <c r="I103" s="335" t="s">
        <v>25</v>
      </c>
      <c r="J103" s="335" t="s">
        <v>72</v>
      </c>
      <c r="K103" s="335" t="s">
        <v>1171</v>
      </c>
      <c r="L103" s="241">
        <v>41.2</v>
      </c>
      <c r="M103" s="410">
        <v>1997</v>
      </c>
      <c r="N103" s="259"/>
      <c r="O103" s="259"/>
      <c r="P103" s="260" t="s">
        <v>28</v>
      </c>
      <c r="Q103" s="261">
        <v>8</v>
      </c>
      <c r="R103" s="262">
        <f t="shared" ref="R103:R119" si="12">Q103*L103</f>
        <v>329.6</v>
      </c>
      <c r="S103" s="261">
        <v>1</v>
      </c>
      <c r="T103" s="261">
        <f t="shared" ref="T103:T119" si="13">S103*L103*2</f>
        <v>82.4</v>
      </c>
      <c r="U103" s="335">
        <v>4</v>
      </c>
    </row>
    <row r="104" spans="1:21" ht="21" customHeight="1" outlineLevel="1">
      <c r="A104" s="340">
        <v>74</v>
      </c>
      <c r="B104" s="335">
        <v>2</v>
      </c>
      <c r="C104" s="265" t="s">
        <v>191</v>
      </c>
      <c r="D104" s="239" t="s">
        <v>1217</v>
      </c>
      <c r="E104" s="240" t="s">
        <v>1218</v>
      </c>
      <c r="F104" s="239" t="s">
        <v>196</v>
      </c>
      <c r="G104" s="239" t="s">
        <v>195</v>
      </c>
      <c r="H104" s="335" t="s">
        <v>24</v>
      </c>
      <c r="I104" s="335" t="s">
        <v>51</v>
      </c>
      <c r="J104" s="335" t="s">
        <v>72</v>
      </c>
      <c r="K104" s="335" t="s">
        <v>1219</v>
      </c>
      <c r="L104" s="241">
        <v>9.1999999999999993</v>
      </c>
      <c r="M104" s="410" t="s">
        <v>1216</v>
      </c>
      <c r="N104" s="242"/>
      <c r="O104" s="242"/>
      <c r="P104" s="243" t="s">
        <v>41</v>
      </c>
      <c r="Q104" s="239">
        <v>7</v>
      </c>
      <c r="R104" s="244">
        <f t="shared" si="12"/>
        <v>64.399999999999991</v>
      </c>
      <c r="S104" s="239"/>
      <c r="T104" s="239">
        <f t="shared" si="13"/>
        <v>0</v>
      </c>
      <c r="U104" s="334">
        <v>4</v>
      </c>
    </row>
    <row r="105" spans="1:21" ht="26.25" customHeight="1" outlineLevel="1">
      <c r="A105" s="340">
        <v>75</v>
      </c>
      <c r="B105" s="479">
        <v>3</v>
      </c>
      <c r="C105" s="265" t="s">
        <v>191</v>
      </c>
      <c r="D105" s="485" t="s">
        <v>1784</v>
      </c>
      <c r="E105" s="240" t="s">
        <v>839</v>
      </c>
      <c r="F105" s="239" t="s">
        <v>197</v>
      </c>
      <c r="G105" s="239" t="s">
        <v>198</v>
      </c>
      <c r="H105" s="335" t="s">
        <v>24</v>
      </c>
      <c r="I105" s="335" t="s">
        <v>25</v>
      </c>
      <c r="J105" s="335" t="s">
        <v>72</v>
      </c>
      <c r="K105" s="335" t="s">
        <v>1220</v>
      </c>
      <c r="L105" s="241">
        <v>29.15</v>
      </c>
      <c r="M105" s="321">
        <v>1996</v>
      </c>
      <c r="N105" s="242"/>
      <c r="O105" s="242"/>
      <c r="P105" s="243" t="s">
        <v>28</v>
      </c>
      <c r="Q105" s="239">
        <v>8</v>
      </c>
      <c r="R105" s="244">
        <f t="shared" si="12"/>
        <v>233.2</v>
      </c>
      <c r="S105" s="239">
        <v>1</v>
      </c>
      <c r="T105" s="239">
        <f t="shared" si="13"/>
        <v>58.3</v>
      </c>
      <c r="U105" s="334">
        <v>4</v>
      </c>
    </row>
    <row r="106" spans="1:21" ht="27" customHeight="1" outlineLevel="1">
      <c r="A106" s="340">
        <v>76</v>
      </c>
      <c r="B106" s="479">
        <v>4</v>
      </c>
      <c r="C106" s="265" t="s">
        <v>191</v>
      </c>
      <c r="D106" s="485" t="s">
        <v>1785</v>
      </c>
      <c r="E106" s="240" t="s">
        <v>840</v>
      </c>
      <c r="F106" s="239" t="s">
        <v>199</v>
      </c>
      <c r="G106" s="239" t="s">
        <v>200</v>
      </c>
      <c r="H106" s="335" t="s">
        <v>24</v>
      </c>
      <c r="I106" s="335" t="s">
        <v>25</v>
      </c>
      <c r="J106" s="266" t="s">
        <v>45</v>
      </c>
      <c r="K106" s="335" t="s">
        <v>1221</v>
      </c>
      <c r="L106" s="241">
        <v>42.2</v>
      </c>
      <c r="M106" s="321">
        <v>1998</v>
      </c>
      <c r="N106" s="242"/>
      <c r="O106" s="242"/>
      <c r="P106" s="243" t="s">
        <v>28</v>
      </c>
      <c r="Q106" s="239">
        <v>8</v>
      </c>
      <c r="R106" s="244">
        <f t="shared" si="12"/>
        <v>337.6</v>
      </c>
      <c r="S106" s="239">
        <v>1</v>
      </c>
      <c r="T106" s="239">
        <f t="shared" si="13"/>
        <v>84.4</v>
      </c>
      <c r="U106" s="334">
        <v>4</v>
      </c>
    </row>
    <row r="107" spans="1:21" ht="25.5" customHeight="1" outlineLevel="1">
      <c r="A107" s="340">
        <v>77</v>
      </c>
      <c r="B107" s="335">
        <v>5</v>
      </c>
      <c r="C107" s="265" t="s">
        <v>191</v>
      </c>
      <c r="D107" s="239" t="s">
        <v>1222</v>
      </c>
      <c r="E107" s="240" t="s">
        <v>841</v>
      </c>
      <c r="F107" s="239" t="s">
        <v>203</v>
      </c>
      <c r="G107" s="239" t="s">
        <v>204</v>
      </c>
      <c r="H107" s="335" t="s">
        <v>24</v>
      </c>
      <c r="I107" s="335" t="s">
        <v>25</v>
      </c>
      <c r="J107" s="335" t="s">
        <v>72</v>
      </c>
      <c r="K107" s="335" t="s">
        <v>1171</v>
      </c>
      <c r="L107" s="241">
        <v>41.2</v>
      </c>
      <c r="M107" s="321">
        <v>1997</v>
      </c>
      <c r="N107" s="242"/>
      <c r="O107" s="242"/>
      <c r="P107" s="243" t="s">
        <v>28</v>
      </c>
      <c r="Q107" s="239">
        <v>8</v>
      </c>
      <c r="R107" s="244">
        <f t="shared" si="12"/>
        <v>329.6</v>
      </c>
      <c r="S107" s="239">
        <v>1</v>
      </c>
      <c r="T107" s="239">
        <f t="shared" si="13"/>
        <v>82.4</v>
      </c>
      <c r="U107" s="334">
        <v>4</v>
      </c>
    </row>
    <row r="108" spans="1:21" ht="25.5" customHeight="1" outlineLevel="1">
      <c r="A108" s="340">
        <v>78</v>
      </c>
      <c r="B108" s="335">
        <v>6</v>
      </c>
      <c r="C108" s="265" t="s">
        <v>191</v>
      </c>
      <c r="D108" s="239" t="s">
        <v>1223</v>
      </c>
      <c r="E108" s="240" t="s">
        <v>842</v>
      </c>
      <c r="F108" s="239" t="s">
        <v>206</v>
      </c>
      <c r="G108" s="239" t="s">
        <v>195</v>
      </c>
      <c r="H108" s="335" t="s">
        <v>24</v>
      </c>
      <c r="I108" s="335" t="s">
        <v>25</v>
      </c>
      <c r="J108" s="335" t="s">
        <v>45</v>
      </c>
      <c r="K108" s="335" t="s">
        <v>1171</v>
      </c>
      <c r="L108" s="241">
        <v>42.2</v>
      </c>
      <c r="M108" s="321">
        <v>1988</v>
      </c>
      <c r="N108" s="242"/>
      <c r="O108" s="242"/>
      <c r="P108" s="243" t="s">
        <v>48</v>
      </c>
      <c r="Q108" s="239">
        <v>8</v>
      </c>
      <c r="R108" s="244">
        <f t="shared" si="12"/>
        <v>337.6</v>
      </c>
      <c r="S108" s="239">
        <v>1</v>
      </c>
      <c r="T108" s="239">
        <f t="shared" si="13"/>
        <v>84.4</v>
      </c>
      <c r="U108" s="334">
        <v>4</v>
      </c>
    </row>
    <row r="109" spans="1:21" ht="25.5" customHeight="1" outlineLevel="1">
      <c r="A109" s="340">
        <v>79</v>
      </c>
      <c r="B109" s="335">
        <v>7</v>
      </c>
      <c r="C109" s="265" t="s">
        <v>191</v>
      </c>
      <c r="D109" s="239" t="s">
        <v>1223</v>
      </c>
      <c r="E109" s="240" t="s">
        <v>843</v>
      </c>
      <c r="F109" s="239" t="s">
        <v>1224</v>
      </c>
      <c r="G109" s="239" t="s">
        <v>207</v>
      </c>
      <c r="H109" s="335" t="s">
        <v>24</v>
      </c>
      <c r="I109" s="335" t="s">
        <v>121</v>
      </c>
      <c r="J109" s="335" t="s">
        <v>72</v>
      </c>
      <c r="K109" s="335" t="s">
        <v>1142</v>
      </c>
      <c r="L109" s="241">
        <v>27.6</v>
      </c>
      <c r="M109" s="321">
        <v>1988</v>
      </c>
      <c r="N109" s="242">
        <v>39083</v>
      </c>
      <c r="O109" s="242"/>
      <c r="P109" s="243" t="s">
        <v>48</v>
      </c>
      <c r="Q109" s="239">
        <v>7</v>
      </c>
      <c r="R109" s="244">
        <f t="shared" si="12"/>
        <v>193.20000000000002</v>
      </c>
      <c r="S109" s="239">
        <v>1</v>
      </c>
      <c r="T109" s="239">
        <f t="shared" si="13"/>
        <v>55.2</v>
      </c>
      <c r="U109" s="334">
        <v>4</v>
      </c>
    </row>
    <row r="110" spans="1:21" ht="28.5" customHeight="1" outlineLevel="1">
      <c r="A110" s="340">
        <v>80</v>
      </c>
      <c r="B110" s="335">
        <v>8</v>
      </c>
      <c r="C110" s="265" t="s">
        <v>191</v>
      </c>
      <c r="D110" s="239" t="s">
        <v>1225</v>
      </c>
      <c r="E110" s="240" t="s">
        <v>844</v>
      </c>
      <c r="F110" s="239" t="s">
        <v>208</v>
      </c>
      <c r="G110" s="239" t="s">
        <v>209</v>
      </c>
      <c r="H110" s="335" t="s">
        <v>24</v>
      </c>
      <c r="I110" s="335" t="s">
        <v>25</v>
      </c>
      <c r="J110" s="335" t="s">
        <v>72</v>
      </c>
      <c r="K110" s="335" t="s">
        <v>1171</v>
      </c>
      <c r="L110" s="241">
        <v>41.2</v>
      </c>
      <c r="M110" s="321">
        <v>1995</v>
      </c>
      <c r="N110" s="242"/>
      <c r="O110" s="242"/>
      <c r="P110" s="243" t="s">
        <v>28</v>
      </c>
      <c r="Q110" s="239">
        <v>8</v>
      </c>
      <c r="R110" s="244">
        <f t="shared" si="12"/>
        <v>329.6</v>
      </c>
      <c r="S110" s="239">
        <v>1</v>
      </c>
      <c r="T110" s="239">
        <f t="shared" si="13"/>
        <v>82.4</v>
      </c>
      <c r="U110" s="334">
        <v>4</v>
      </c>
    </row>
    <row r="111" spans="1:21" ht="28.5" customHeight="1" outlineLevel="1">
      <c r="A111" s="340">
        <v>81</v>
      </c>
      <c r="B111" s="335">
        <v>9</v>
      </c>
      <c r="C111" s="265" t="s">
        <v>191</v>
      </c>
      <c r="D111" s="239" t="s">
        <v>1225</v>
      </c>
      <c r="E111" s="240" t="s">
        <v>845</v>
      </c>
      <c r="F111" s="239" t="s">
        <v>210</v>
      </c>
      <c r="G111" s="239" t="s">
        <v>211</v>
      </c>
      <c r="H111" s="335" t="s">
        <v>24</v>
      </c>
      <c r="I111" s="335" t="s">
        <v>25</v>
      </c>
      <c r="J111" s="335" t="s">
        <v>26</v>
      </c>
      <c r="K111" s="335" t="s">
        <v>1171</v>
      </c>
      <c r="L111" s="241">
        <v>17.100000000000001</v>
      </c>
      <c r="M111" s="321">
        <v>1997</v>
      </c>
      <c r="N111" s="242"/>
      <c r="O111" s="242"/>
      <c r="P111" s="243" t="s">
        <v>48</v>
      </c>
      <c r="Q111" s="239">
        <v>8</v>
      </c>
      <c r="R111" s="244">
        <f t="shared" si="12"/>
        <v>136.80000000000001</v>
      </c>
      <c r="S111" s="239">
        <v>1</v>
      </c>
      <c r="T111" s="239">
        <f t="shared" si="13"/>
        <v>34.200000000000003</v>
      </c>
      <c r="U111" s="334">
        <v>4</v>
      </c>
    </row>
    <row r="112" spans="1:21" ht="26.25" customHeight="1" outlineLevel="1">
      <c r="A112" s="340">
        <v>82</v>
      </c>
      <c r="B112" s="335">
        <v>10</v>
      </c>
      <c r="C112" s="265" t="s">
        <v>191</v>
      </c>
      <c r="D112" s="239" t="s">
        <v>1226</v>
      </c>
      <c r="E112" s="240" t="s">
        <v>1075</v>
      </c>
      <c r="F112" s="239" t="s">
        <v>213</v>
      </c>
      <c r="G112" s="239" t="s">
        <v>207</v>
      </c>
      <c r="H112" s="335" t="s">
        <v>24</v>
      </c>
      <c r="I112" s="335" t="s">
        <v>25</v>
      </c>
      <c r="J112" s="335" t="s">
        <v>45</v>
      </c>
      <c r="K112" s="335" t="s">
        <v>1227</v>
      </c>
      <c r="L112" s="241">
        <v>60.1</v>
      </c>
      <c r="M112" s="321">
        <v>1988</v>
      </c>
      <c r="N112" s="242">
        <v>36161</v>
      </c>
      <c r="O112" s="242"/>
      <c r="P112" s="243" t="s">
        <v>48</v>
      </c>
      <c r="Q112" s="239">
        <v>10.3</v>
      </c>
      <c r="R112" s="244">
        <f t="shared" si="12"/>
        <v>619.03000000000009</v>
      </c>
      <c r="S112" s="239">
        <v>1</v>
      </c>
      <c r="T112" s="239">
        <f t="shared" si="13"/>
        <v>120.2</v>
      </c>
      <c r="U112" s="334">
        <v>3</v>
      </c>
    </row>
    <row r="113" spans="1:29" s="225" customFormat="1" ht="27" customHeight="1" outlineLevel="1">
      <c r="A113" s="340">
        <v>83</v>
      </c>
      <c r="B113" s="479">
        <v>11</v>
      </c>
      <c r="C113" s="265" t="s">
        <v>191</v>
      </c>
      <c r="D113" s="485" t="s">
        <v>1786</v>
      </c>
      <c r="E113" s="240" t="s">
        <v>774</v>
      </c>
      <c r="F113" s="239" t="s">
        <v>214</v>
      </c>
      <c r="G113" s="239" t="s">
        <v>215</v>
      </c>
      <c r="H113" s="335" t="s">
        <v>63</v>
      </c>
      <c r="I113" s="335" t="s">
        <v>25</v>
      </c>
      <c r="J113" s="335" t="s">
        <v>72</v>
      </c>
      <c r="K113" s="335" t="s">
        <v>1228</v>
      </c>
      <c r="L113" s="241">
        <v>36</v>
      </c>
      <c r="M113" s="321">
        <v>1990</v>
      </c>
      <c r="N113" s="242"/>
      <c r="O113" s="242"/>
      <c r="P113" s="243" t="s">
        <v>41</v>
      </c>
      <c r="Q113" s="239">
        <v>8</v>
      </c>
      <c r="R113" s="244">
        <f t="shared" si="12"/>
        <v>288</v>
      </c>
      <c r="S113" s="239">
        <v>1</v>
      </c>
      <c r="T113" s="239">
        <f t="shared" si="13"/>
        <v>72</v>
      </c>
      <c r="U113" s="334">
        <v>4</v>
      </c>
      <c r="AA113" s="344"/>
      <c r="AB113" s="289"/>
      <c r="AC113" s="289"/>
    </row>
    <row r="114" spans="1:29" ht="28.5" customHeight="1" outlineLevel="1">
      <c r="A114" s="340">
        <v>84</v>
      </c>
      <c r="B114" s="335">
        <v>12</v>
      </c>
      <c r="C114" s="265" t="s">
        <v>191</v>
      </c>
      <c r="D114" s="239" t="s">
        <v>1229</v>
      </c>
      <c r="E114" s="240" t="s">
        <v>847</v>
      </c>
      <c r="F114" s="239" t="s">
        <v>216</v>
      </c>
      <c r="G114" s="239" t="s">
        <v>209</v>
      </c>
      <c r="H114" s="335" t="s">
        <v>63</v>
      </c>
      <c r="I114" s="335" t="s">
        <v>25</v>
      </c>
      <c r="J114" s="335" t="s">
        <v>72</v>
      </c>
      <c r="K114" s="335" t="s">
        <v>1171</v>
      </c>
      <c r="L114" s="241">
        <v>33.200000000000003</v>
      </c>
      <c r="M114" s="321">
        <v>1990</v>
      </c>
      <c r="N114" s="242">
        <v>37257</v>
      </c>
      <c r="O114" s="242"/>
      <c r="P114" s="243" t="s">
        <v>48</v>
      </c>
      <c r="Q114" s="239">
        <v>8</v>
      </c>
      <c r="R114" s="244">
        <f t="shared" si="12"/>
        <v>265.60000000000002</v>
      </c>
      <c r="S114" s="239">
        <v>1</v>
      </c>
      <c r="T114" s="239">
        <f t="shared" si="13"/>
        <v>66.400000000000006</v>
      </c>
      <c r="U114" s="334">
        <v>4</v>
      </c>
    </row>
    <row r="115" spans="1:29" ht="26.25" customHeight="1" outlineLevel="1">
      <c r="A115" s="340">
        <v>85</v>
      </c>
      <c r="B115" s="335">
        <v>13</v>
      </c>
      <c r="C115" s="265" t="s">
        <v>191</v>
      </c>
      <c r="D115" s="239" t="s">
        <v>1230</v>
      </c>
      <c r="E115" s="240" t="s">
        <v>848</v>
      </c>
      <c r="F115" s="239" t="s">
        <v>217</v>
      </c>
      <c r="G115" s="239" t="s">
        <v>218</v>
      </c>
      <c r="H115" s="335" t="s">
        <v>63</v>
      </c>
      <c r="I115" s="335" t="s">
        <v>25</v>
      </c>
      <c r="J115" s="335" t="s">
        <v>45</v>
      </c>
      <c r="K115" s="335" t="s">
        <v>1231</v>
      </c>
      <c r="L115" s="241">
        <v>24.1</v>
      </c>
      <c r="M115" s="321">
        <v>2000</v>
      </c>
      <c r="N115" s="242"/>
      <c r="O115" s="242"/>
      <c r="P115" s="243" t="s">
        <v>28</v>
      </c>
      <c r="Q115" s="239">
        <v>8.4600000000000009</v>
      </c>
      <c r="R115" s="244">
        <f t="shared" si="12"/>
        <v>203.88600000000002</v>
      </c>
      <c r="S115" s="239">
        <v>1</v>
      </c>
      <c r="T115" s="239">
        <f t="shared" si="13"/>
        <v>48.2</v>
      </c>
      <c r="U115" s="334">
        <v>4</v>
      </c>
      <c r="AC115" s="345"/>
    </row>
    <row r="116" spans="1:29" ht="27" customHeight="1" outlineLevel="1">
      <c r="A116" s="340">
        <v>86</v>
      </c>
      <c r="B116" s="335">
        <v>14</v>
      </c>
      <c r="C116" s="265" t="s">
        <v>191</v>
      </c>
      <c r="D116" s="239" t="s">
        <v>1233</v>
      </c>
      <c r="E116" s="240" t="s">
        <v>1232</v>
      </c>
      <c r="F116" s="239" t="s">
        <v>1235</v>
      </c>
      <c r="G116" s="239" t="s">
        <v>215</v>
      </c>
      <c r="H116" s="335" t="s">
        <v>24</v>
      </c>
      <c r="I116" s="335" t="s">
        <v>25</v>
      </c>
      <c r="J116" s="335" t="s">
        <v>45</v>
      </c>
      <c r="K116" s="335" t="s">
        <v>1236</v>
      </c>
      <c r="L116" s="241">
        <v>48.2</v>
      </c>
      <c r="M116" s="321">
        <v>2000</v>
      </c>
      <c r="N116" s="242"/>
      <c r="O116" s="242"/>
      <c r="P116" s="243" t="s">
        <v>48</v>
      </c>
      <c r="Q116" s="239">
        <v>8.56</v>
      </c>
      <c r="R116" s="244">
        <f t="shared" si="12"/>
        <v>412.59200000000004</v>
      </c>
      <c r="S116" s="239">
        <v>1</v>
      </c>
      <c r="T116" s="239">
        <f t="shared" si="13"/>
        <v>96.4</v>
      </c>
      <c r="U116" s="334">
        <v>4</v>
      </c>
      <c r="AC116" s="345"/>
    </row>
    <row r="117" spans="1:29" ht="26.25" customHeight="1" outlineLevel="1">
      <c r="A117" s="340">
        <v>87</v>
      </c>
      <c r="B117" s="335">
        <v>15</v>
      </c>
      <c r="C117" s="265" t="s">
        <v>191</v>
      </c>
      <c r="D117" s="239" t="s">
        <v>1234</v>
      </c>
      <c r="E117" s="240" t="s">
        <v>774</v>
      </c>
      <c r="F117" s="239" t="s">
        <v>1237</v>
      </c>
      <c r="G117" s="239" t="s">
        <v>200</v>
      </c>
      <c r="H117" s="335" t="s">
        <v>63</v>
      </c>
      <c r="I117" s="335" t="s">
        <v>25</v>
      </c>
      <c r="J117" s="335" t="s">
        <v>45</v>
      </c>
      <c r="K117" s="335" t="s">
        <v>1238</v>
      </c>
      <c r="L117" s="241">
        <v>42.2</v>
      </c>
      <c r="M117" s="408">
        <v>2003</v>
      </c>
      <c r="N117" s="246" t="s">
        <v>47</v>
      </c>
      <c r="O117" s="242"/>
      <c r="P117" s="243" t="s">
        <v>48</v>
      </c>
      <c r="Q117" s="239">
        <v>8.6999999999999993</v>
      </c>
      <c r="R117" s="244">
        <f t="shared" si="12"/>
        <v>367.14</v>
      </c>
      <c r="S117" s="239">
        <v>1</v>
      </c>
      <c r="T117" s="239">
        <f t="shared" si="13"/>
        <v>84.4</v>
      </c>
      <c r="U117" s="334">
        <v>4</v>
      </c>
      <c r="AC117" s="345"/>
    </row>
    <row r="118" spans="1:29" ht="26.25" customHeight="1" outlineLevel="1">
      <c r="A118" s="340">
        <v>88</v>
      </c>
      <c r="B118" s="335">
        <v>16</v>
      </c>
      <c r="C118" s="265" t="s">
        <v>191</v>
      </c>
      <c r="D118" s="239" t="s">
        <v>1234</v>
      </c>
      <c r="E118" s="240" t="s">
        <v>849</v>
      </c>
      <c r="F118" s="239" t="s">
        <v>220</v>
      </c>
      <c r="G118" s="239" t="s">
        <v>221</v>
      </c>
      <c r="H118" s="335" t="s">
        <v>63</v>
      </c>
      <c r="I118" s="335" t="s">
        <v>25</v>
      </c>
      <c r="J118" s="335" t="s">
        <v>72</v>
      </c>
      <c r="K118" s="335" t="s">
        <v>1239</v>
      </c>
      <c r="L118" s="241">
        <v>33</v>
      </c>
      <c r="M118" s="321">
        <v>1996</v>
      </c>
      <c r="N118" s="242"/>
      <c r="O118" s="242"/>
      <c r="P118" s="243" t="s">
        <v>28</v>
      </c>
      <c r="Q118" s="239">
        <v>7</v>
      </c>
      <c r="R118" s="244">
        <f t="shared" si="12"/>
        <v>231</v>
      </c>
      <c r="S118" s="239">
        <v>1</v>
      </c>
      <c r="T118" s="239">
        <f t="shared" si="13"/>
        <v>66</v>
      </c>
      <c r="U118" s="334">
        <v>5</v>
      </c>
      <c r="AC118" s="345"/>
    </row>
    <row r="119" spans="1:29" ht="27.75" customHeight="1" outlineLevel="1">
      <c r="A119" s="340">
        <v>89</v>
      </c>
      <c r="B119" s="335">
        <v>17</v>
      </c>
      <c r="C119" s="265" t="s">
        <v>191</v>
      </c>
      <c r="D119" s="239" t="s">
        <v>1837</v>
      </c>
      <c r="E119" s="240" t="s">
        <v>1240</v>
      </c>
      <c r="F119" s="239" t="s">
        <v>208</v>
      </c>
      <c r="G119" s="239" t="s">
        <v>209</v>
      </c>
      <c r="H119" s="335" t="s">
        <v>24</v>
      </c>
      <c r="I119" s="335" t="s">
        <v>25</v>
      </c>
      <c r="J119" s="335" t="s">
        <v>45</v>
      </c>
      <c r="K119" s="335" t="s">
        <v>1241</v>
      </c>
      <c r="L119" s="241">
        <v>42.1</v>
      </c>
      <c r="M119" s="411" t="s">
        <v>222</v>
      </c>
      <c r="N119" s="281"/>
      <c r="O119" s="281"/>
      <c r="P119" s="282" t="s">
        <v>48</v>
      </c>
      <c r="Q119" s="278">
        <v>10</v>
      </c>
      <c r="R119" s="283">
        <f t="shared" si="12"/>
        <v>421</v>
      </c>
      <c r="S119" s="278">
        <v>1</v>
      </c>
      <c r="T119" s="278">
        <f t="shared" si="13"/>
        <v>84.2</v>
      </c>
      <c r="U119" s="229">
        <v>4</v>
      </c>
    </row>
    <row r="120" spans="1:29" ht="12.75" customHeight="1">
      <c r="A120" s="340"/>
      <c r="B120" s="499"/>
      <c r="C120" s="508"/>
      <c r="D120" s="508"/>
      <c r="E120" s="508"/>
      <c r="F120" s="508"/>
      <c r="G120" s="508"/>
      <c r="H120" s="500"/>
      <c r="I120" s="335" t="s">
        <v>1131</v>
      </c>
      <c r="J120" s="506">
        <f>COUNTIF(I103:I119,I103)</f>
        <v>15</v>
      </c>
      <c r="K120" s="507"/>
      <c r="L120" s="241">
        <f>SUM(L103:L119)-L104-L109</f>
        <v>573.15000000000009</v>
      </c>
      <c r="M120" s="321" t="s">
        <v>1736</v>
      </c>
      <c r="N120" s="242"/>
      <c r="O120" s="242"/>
      <c r="P120" s="239"/>
      <c r="Q120" s="239"/>
      <c r="R120" s="244"/>
      <c r="S120" s="239"/>
      <c r="T120" s="239"/>
      <c r="U120" s="371"/>
    </row>
    <row r="121" spans="1:29" ht="12.75" customHeight="1">
      <c r="A121" s="340"/>
      <c r="B121" s="505"/>
      <c r="C121" s="505"/>
      <c r="D121" s="505"/>
      <c r="E121" s="505"/>
      <c r="F121" s="505"/>
      <c r="G121" s="505"/>
      <c r="H121" s="505"/>
      <c r="I121" s="335" t="s">
        <v>51</v>
      </c>
      <c r="J121" s="505">
        <f>COUNTIF(I103:I119,I104)</f>
        <v>1</v>
      </c>
      <c r="K121" s="505"/>
      <c r="L121" s="234">
        <f>L104</f>
        <v>9.1999999999999993</v>
      </c>
      <c r="M121" s="321" t="s">
        <v>1736</v>
      </c>
      <c r="N121" s="242"/>
      <c r="O121" s="242"/>
      <c r="P121" s="239"/>
      <c r="Q121" s="239"/>
      <c r="R121" s="244"/>
      <c r="S121" s="239"/>
      <c r="T121" s="239"/>
      <c r="U121" s="371"/>
    </row>
    <row r="122" spans="1:29" ht="12.75" customHeight="1">
      <c r="A122" s="340"/>
      <c r="B122" s="499"/>
      <c r="C122" s="508"/>
      <c r="D122" s="508"/>
      <c r="E122" s="508"/>
      <c r="F122" s="508"/>
      <c r="G122" s="508"/>
      <c r="H122" s="500"/>
      <c r="I122" s="335" t="s">
        <v>121</v>
      </c>
      <c r="J122" s="499">
        <f>COUNTIF(I103:I119,I109)</f>
        <v>1</v>
      </c>
      <c r="K122" s="500"/>
      <c r="L122" s="234">
        <f>L109</f>
        <v>27.6</v>
      </c>
      <c r="M122" s="321" t="s">
        <v>1736</v>
      </c>
      <c r="N122" s="242"/>
      <c r="O122" s="242"/>
      <c r="P122" s="239"/>
      <c r="Q122" s="239"/>
      <c r="R122" s="244"/>
      <c r="S122" s="239"/>
      <c r="T122" s="239"/>
      <c r="U122" s="371"/>
    </row>
    <row r="123" spans="1:29" ht="12.75" customHeight="1">
      <c r="A123" s="340"/>
      <c r="B123" s="535"/>
      <c r="C123" s="535"/>
      <c r="D123" s="535"/>
      <c r="E123" s="535"/>
      <c r="F123" s="535"/>
      <c r="G123" s="535"/>
      <c r="H123" s="535"/>
      <c r="I123" s="535"/>
      <c r="J123" s="490">
        <f>SUM(J120:K122)</f>
        <v>17</v>
      </c>
      <c r="K123" s="282" t="s">
        <v>1085</v>
      </c>
      <c r="L123" s="280">
        <f>SUM(L120:L122)</f>
        <v>609.95000000000016</v>
      </c>
      <c r="M123" s="409" t="s">
        <v>1736</v>
      </c>
      <c r="N123" s="281"/>
      <c r="O123" s="281"/>
      <c r="P123" s="278"/>
      <c r="Q123" s="278"/>
      <c r="R123" s="283"/>
      <c r="S123" s="278"/>
      <c r="T123" s="278"/>
      <c r="U123" s="229"/>
    </row>
    <row r="124" spans="1:29" ht="17.25" customHeight="1">
      <c r="A124" s="350"/>
      <c r="B124" s="504" t="s">
        <v>1099</v>
      </c>
      <c r="C124" s="504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504"/>
      <c r="S124" s="504"/>
      <c r="T124" s="504"/>
      <c r="U124" s="504"/>
    </row>
    <row r="125" spans="1:29" s="489" customFormat="1" ht="21" customHeight="1" outlineLevel="1">
      <c r="B125" s="488">
        <v>1</v>
      </c>
      <c r="C125" s="267" t="s">
        <v>223</v>
      </c>
      <c r="D125" s="239" t="s">
        <v>1787</v>
      </c>
      <c r="E125" s="240" t="s">
        <v>852</v>
      </c>
      <c r="F125" s="239" t="s">
        <v>1403</v>
      </c>
      <c r="G125" s="239" t="s">
        <v>314</v>
      </c>
      <c r="H125" s="488" t="s">
        <v>24</v>
      </c>
      <c r="I125" s="488" t="s">
        <v>25</v>
      </c>
      <c r="J125" s="488" t="s">
        <v>763</v>
      </c>
      <c r="K125" s="488" t="s">
        <v>1423</v>
      </c>
      <c r="L125" s="241">
        <v>12.1</v>
      </c>
      <c r="M125" s="408">
        <v>2009</v>
      </c>
      <c r="N125" s="242"/>
      <c r="O125" s="242"/>
      <c r="P125" s="239" t="s">
        <v>48</v>
      </c>
      <c r="Q125" s="239"/>
      <c r="R125" s="244"/>
      <c r="S125" s="239"/>
      <c r="T125" s="239"/>
      <c r="U125" s="488">
        <v>2</v>
      </c>
    </row>
    <row r="126" spans="1:29" ht="21" customHeight="1" outlineLevel="1">
      <c r="A126" s="351">
        <v>90</v>
      </c>
      <c r="B126" s="230">
        <v>2</v>
      </c>
      <c r="C126" s="352" t="s">
        <v>223</v>
      </c>
      <c r="D126" s="232" t="s">
        <v>1787</v>
      </c>
      <c r="E126" s="233" t="s">
        <v>851</v>
      </c>
      <c r="F126" s="232" t="s">
        <v>1400</v>
      </c>
      <c r="G126" s="232" t="s">
        <v>1401</v>
      </c>
      <c r="H126" s="230" t="s">
        <v>24</v>
      </c>
      <c r="I126" s="230" t="s">
        <v>25</v>
      </c>
      <c r="J126" s="230" t="s">
        <v>763</v>
      </c>
      <c r="K126" s="230" t="s">
        <v>1402</v>
      </c>
      <c r="L126" s="234">
        <v>60.25</v>
      </c>
      <c r="M126" s="327">
        <v>2009</v>
      </c>
      <c r="N126" s="235"/>
      <c r="O126" s="235"/>
      <c r="P126" s="236" t="s">
        <v>48</v>
      </c>
      <c r="Q126" s="232">
        <v>10</v>
      </c>
      <c r="R126" s="237">
        <f>Q126*L126</f>
        <v>602.5</v>
      </c>
      <c r="S126" s="232">
        <v>1</v>
      </c>
      <c r="T126" s="232">
        <f>S126*L126*2</f>
        <v>120.5</v>
      </c>
      <c r="U126" s="319">
        <v>2</v>
      </c>
      <c r="V126" s="225"/>
    </row>
    <row r="127" spans="1:29" s="225" customFormat="1" ht="21" customHeight="1" outlineLevel="1">
      <c r="A127" s="340">
        <v>92</v>
      </c>
      <c r="B127" s="335">
        <v>3</v>
      </c>
      <c r="C127" s="267" t="s">
        <v>223</v>
      </c>
      <c r="D127" s="239" t="s">
        <v>1787</v>
      </c>
      <c r="E127" s="240" t="s">
        <v>762</v>
      </c>
      <c r="F127" s="239"/>
      <c r="G127" s="239" t="s">
        <v>314</v>
      </c>
      <c r="H127" s="335" t="s">
        <v>24</v>
      </c>
      <c r="I127" s="335" t="s">
        <v>25</v>
      </c>
      <c r="J127" s="335" t="s">
        <v>763</v>
      </c>
      <c r="K127" s="335" t="s">
        <v>1423</v>
      </c>
      <c r="L127" s="241">
        <v>12.1</v>
      </c>
      <c r="M127" s="327">
        <v>2009</v>
      </c>
      <c r="N127" s="242"/>
      <c r="O127" s="242"/>
      <c r="P127" s="243" t="s">
        <v>48</v>
      </c>
      <c r="Q127" s="239">
        <v>10</v>
      </c>
      <c r="R127" s="244">
        <f t="shared" si="10"/>
        <v>121</v>
      </c>
      <c r="S127" s="239">
        <v>1</v>
      </c>
      <c r="T127" s="239">
        <f t="shared" si="11"/>
        <v>24.2</v>
      </c>
      <c r="U127" s="334">
        <v>2</v>
      </c>
      <c r="AA127" s="344"/>
      <c r="AB127" s="289"/>
      <c r="AC127" s="289"/>
    </row>
    <row r="128" spans="1:29" s="225" customFormat="1" ht="21" customHeight="1" outlineLevel="1">
      <c r="A128" s="333">
        <v>93</v>
      </c>
      <c r="B128" s="335">
        <v>4</v>
      </c>
      <c r="C128" s="267" t="s">
        <v>223</v>
      </c>
      <c r="D128" s="239" t="s">
        <v>1404</v>
      </c>
      <c r="E128" s="240" t="s">
        <v>1073</v>
      </c>
      <c r="F128" s="239" t="s">
        <v>227</v>
      </c>
      <c r="G128" s="239" t="s">
        <v>228</v>
      </c>
      <c r="H128" s="335" t="s">
        <v>24</v>
      </c>
      <c r="I128" s="335" t="s">
        <v>25</v>
      </c>
      <c r="J128" s="335" t="s">
        <v>45</v>
      </c>
      <c r="K128" s="335" t="s">
        <v>1279</v>
      </c>
      <c r="L128" s="241">
        <v>39.799999999999997</v>
      </c>
      <c r="M128" s="321">
        <v>1990</v>
      </c>
      <c r="N128" s="242"/>
      <c r="O128" s="242"/>
      <c r="P128" s="243" t="s">
        <v>28</v>
      </c>
      <c r="Q128" s="239">
        <v>10.5</v>
      </c>
      <c r="R128" s="244">
        <f t="shared" si="10"/>
        <v>417.9</v>
      </c>
      <c r="S128" s="239">
        <v>1</v>
      </c>
      <c r="T128" s="239">
        <f t="shared" si="11"/>
        <v>79.599999999999994</v>
      </c>
      <c r="U128" s="334">
        <v>3</v>
      </c>
      <c r="AA128" s="344"/>
      <c r="AB128" s="289"/>
      <c r="AC128" s="289"/>
    </row>
    <row r="129" spans="1:29" s="225" customFormat="1" ht="21" customHeight="1" outlineLevel="1">
      <c r="A129" s="340">
        <v>94</v>
      </c>
      <c r="B129" s="335">
        <v>5</v>
      </c>
      <c r="C129" s="267" t="s">
        <v>223</v>
      </c>
      <c r="D129" s="239" t="s">
        <v>1405</v>
      </c>
      <c r="E129" s="240" t="s">
        <v>853</v>
      </c>
      <c r="F129" s="239" t="s">
        <v>231</v>
      </c>
      <c r="G129" s="239" t="s">
        <v>232</v>
      </c>
      <c r="H129" s="335" t="s">
        <v>24</v>
      </c>
      <c r="I129" s="335" t="s">
        <v>25</v>
      </c>
      <c r="J129" s="335" t="s">
        <v>26</v>
      </c>
      <c r="K129" s="335" t="s">
        <v>1142</v>
      </c>
      <c r="L129" s="241">
        <v>24.5</v>
      </c>
      <c r="M129" s="321">
        <v>1964</v>
      </c>
      <c r="N129" s="242"/>
      <c r="O129" s="242"/>
      <c r="P129" s="243" t="s">
        <v>41</v>
      </c>
      <c r="Q129" s="239">
        <v>7</v>
      </c>
      <c r="R129" s="244">
        <f t="shared" si="10"/>
        <v>171.5</v>
      </c>
      <c r="S129" s="239">
        <v>1</v>
      </c>
      <c r="T129" s="239">
        <f t="shared" si="11"/>
        <v>49</v>
      </c>
      <c r="U129" s="334">
        <v>3</v>
      </c>
      <c r="AA129" s="344"/>
      <c r="AB129" s="289"/>
      <c r="AC129" s="289"/>
    </row>
    <row r="130" spans="1:29" s="225" customFormat="1" ht="21" customHeight="1" outlineLevel="1">
      <c r="A130" s="333">
        <v>95</v>
      </c>
      <c r="B130" s="335">
        <v>6</v>
      </c>
      <c r="C130" s="267" t="s">
        <v>223</v>
      </c>
      <c r="D130" s="239" t="s">
        <v>1405</v>
      </c>
      <c r="E130" s="240" t="s">
        <v>854</v>
      </c>
      <c r="F130" s="239" t="s">
        <v>233</v>
      </c>
      <c r="G130" s="239" t="s">
        <v>234</v>
      </c>
      <c r="H130" s="335" t="s">
        <v>24</v>
      </c>
      <c r="I130" s="335" t="s">
        <v>25</v>
      </c>
      <c r="J130" s="335" t="s">
        <v>26</v>
      </c>
      <c r="K130" s="335" t="s">
        <v>1425</v>
      </c>
      <c r="L130" s="241">
        <v>72.56</v>
      </c>
      <c r="M130" s="321">
        <v>1964</v>
      </c>
      <c r="N130" s="242">
        <v>36161</v>
      </c>
      <c r="O130" s="242"/>
      <c r="P130" s="243" t="s">
        <v>28</v>
      </c>
      <c r="Q130" s="239">
        <v>9</v>
      </c>
      <c r="R130" s="244">
        <f t="shared" si="10"/>
        <v>653.04</v>
      </c>
      <c r="S130" s="239">
        <v>0.75</v>
      </c>
      <c r="T130" s="239">
        <f t="shared" si="11"/>
        <v>108.84</v>
      </c>
      <c r="U130" s="334">
        <v>3</v>
      </c>
      <c r="AA130" s="344"/>
      <c r="AB130" s="289"/>
      <c r="AC130" s="289"/>
    </row>
    <row r="131" spans="1:29" s="225" customFormat="1" ht="21" customHeight="1" outlineLevel="1">
      <c r="A131" s="340">
        <v>96</v>
      </c>
      <c r="B131" s="335">
        <v>7</v>
      </c>
      <c r="C131" s="267" t="s">
        <v>223</v>
      </c>
      <c r="D131" s="239" t="s">
        <v>1405</v>
      </c>
      <c r="E131" s="240" t="s">
        <v>855</v>
      </c>
      <c r="F131" s="239" t="s">
        <v>1407</v>
      </c>
      <c r="G131" s="239" t="s">
        <v>235</v>
      </c>
      <c r="H131" s="335" t="s">
        <v>24</v>
      </c>
      <c r="I131" s="335" t="s">
        <v>25</v>
      </c>
      <c r="J131" s="335" t="s">
        <v>26</v>
      </c>
      <c r="K131" s="335" t="s">
        <v>1167</v>
      </c>
      <c r="L131" s="241">
        <v>24.35</v>
      </c>
      <c r="M131" s="321">
        <v>1964</v>
      </c>
      <c r="N131" s="242">
        <v>36526</v>
      </c>
      <c r="O131" s="242"/>
      <c r="P131" s="243" t="s">
        <v>28</v>
      </c>
      <c r="Q131" s="239">
        <v>10</v>
      </c>
      <c r="R131" s="244">
        <f t="shared" si="10"/>
        <v>243.5</v>
      </c>
      <c r="S131" s="239">
        <v>0.75</v>
      </c>
      <c r="T131" s="239">
        <f t="shared" si="11"/>
        <v>36.525000000000006</v>
      </c>
      <c r="U131" s="334">
        <v>3</v>
      </c>
      <c r="AA131" s="344"/>
      <c r="AB131" s="289"/>
      <c r="AC131" s="289"/>
    </row>
    <row r="132" spans="1:29" s="225" customFormat="1" ht="21" customHeight="1" outlineLevel="1">
      <c r="A132" s="333">
        <v>97</v>
      </c>
      <c r="B132" s="335">
        <v>8</v>
      </c>
      <c r="C132" s="267" t="s">
        <v>223</v>
      </c>
      <c r="D132" s="239" t="s">
        <v>1405</v>
      </c>
      <c r="E132" s="240" t="s">
        <v>856</v>
      </c>
      <c r="F132" s="239" t="s">
        <v>237</v>
      </c>
      <c r="G132" s="239" t="s">
        <v>236</v>
      </c>
      <c r="H132" s="335" t="s">
        <v>24</v>
      </c>
      <c r="I132" s="335" t="s">
        <v>25</v>
      </c>
      <c r="J132" s="335" t="s">
        <v>26</v>
      </c>
      <c r="K132" s="335" t="s">
        <v>1408</v>
      </c>
      <c r="L132" s="241">
        <v>25.16</v>
      </c>
      <c r="M132" s="321">
        <v>1965</v>
      </c>
      <c r="N132" s="242">
        <v>37257</v>
      </c>
      <c r="O132" s="242"/>
      <c r="P132" s="243" t="s">
        <v>28</v>
      </c>
      <c r="Q132" s="239">
        <v>10</v>
      </c>
      <c r="R132" s="244">
        <f t="shared" si="10"/>
        <v>251.6</v>
      </c>
      <c r="S132" s="239">
        <v>1.4</v>
      </c>
      <c r="T132" s="239">
        <f t="shared" si="11"/>
        <v>70.447999999999993</v>
      </c>
      <c r="U132" s="334">
        <v>3</v>
      </c>
      <c r="AA132" s="344"/>
      <c r="AB132" s="289"/>
      <c r="AC132" s="289"/>
    </row>
    <row r="133" spans="1:29" s="225" customFormat="1" ht="21" customHeight="1" outlineLevel="1">
      <c r="A133" s="340">
        <v>98</v>
      </c>
      <c r="B133" s="335">
        <v>9</v>
      </c>
      <c r="C133" s="267" t="s">
        <v>223</v>
      </c>
      <c r="D133" s="239" t="s">
        <v>1405</v>
      </c>
      <c r="E133" s="240" t="s">
        <v>857</v>
      </c>
      <c r="F133" s="239" t="s">
        <v>237</v>
      </c>
      <c r="G133" s="239" t="s">
        <v>236</v>
      </c>
      <c r="H133" s="335" t="s">
        <v>24</v>
      </c>
      <c r="I133" s="335" t="s">
        <v>25</v>
      </c>
      <c r="J133" s="335" t="s">
        <v>26</v>
      </c>
      <c r="K133" s="335" t="s">
        <v>1409</v>
      </c>
      <c r="L133" s="241">
        <v>25.16</v>
      </c>
      <c r="M133" s="321">
        <v>1965</v>
      </c>
      <c r="N133" s="242">
        <v>36892</v>
      </c>
      <c r="O133" s="242"/>
      <c r="P133" s="243" t="s">
        <v>28</v>
      </c>
      <c r="Q133" s="239">
        <v>10</v>
      </c>
      <c r="R133" s="244">
        <f t="shared" si="10"/>
        <v>251.6</v>
      </c>
      <c r="S133" s="239">
        <v>1.1000000000000001</v>
      </c>
      <c r="T133" s="239">
        <f t="shared" si="11"/>
        <v>55.352000000000004</v>
      </c>
      <c r="U133" s="334">
        <v>3</v>
      </c>
      <c r="AA133" s="344"/>
      <c r="AB133" s="289"/>
      <c r="AC133" s="289"/>
    </row>
    <row r="134" spans="1:29" s="225" customFormat="1" ht="21" customHeight="1" outlineLevel="1">
      <c r="A134" s="333">
        <v>99</v>
      </c>
      <c r="B134" s="335">
        <v>10</v>
      </c>
      <c r="C134" s="267" t="s">
        <v>223</v>
      </c>
      <c r="D134" s="239" t="s">
        <v>1410</v>
      </c>
      <c r="E134" s="240" t="s">
        <v>858</v>
      </c>
      <c r="F134" s="239" t="s">
        <v>239</v>
      </c>
      <c r="G134" s="239" t="s">
        <v>375</v>
      </c>
      <c r="H134" s="335" t="s">
        <v>24</v>
      </c>
      <c r="I134" s="335" t="s">
        <v>51</v>
      </c>
      <c r="J134" s="335" t="s">
        <v>26</v>
      </c>
      <c r="K134" s="335" t="s">
        <v>1426</v>
      </c>
      <c r="L134" s="241">
        <v>16</v>
      </c>
      <c r="M134" s="321">
        <v>1985</v>
      </c>
      <c r="N134" s="242"/>
      <c r="O134" s="242"/>
      <c r="P134" s="243" t="s">
        <v>41</v>
      </c>
      <c r="Q134" s="239">
        <v>7.5</v>
      </c>
      <c r="R134" s="244">
        <f t="shared" si="10"/>
        <v>120</v>
      </c>
      <c r="S134" s="239">
        <v>1</v>
      </c>
      <c r="T134" s="239">
        <f t="shared" si="11"/>
        <v>32</v>
      </c>
      <c r="U134" s="334">
        <v>3</v>
      </c>
      <c r="AA134" s="344"/>
      <c r="AB134" s="289"/>
      <c r="AC134" s="289"/>
    </row>
    <row r="135" spans="1:29" s="225" customFormat="1" ht="21" customHeight="1" outlineLevel="1">
      <c r="A135" s="340">
        <v>100</v>
      </c>
      <c r="B135" s="335">
        <v>11</v>
      </c>
      <c r="C135" s="267" t="s">
        <v>223</v>
      </c>
      <c r="D135" s="239" t="s">
        <v>1788</v>
      </c>
      <c r="E135" s="240" t="s">
        <v>859</v>
      </c>
      <c r="F135" s="239" t="s">
        <v>241</v>
      </c>
      <c r="G135" s="239" t="s">
        <v>60</v>
      </c>
      <c r="H135" s="335" t="s">
        <v>24</v>
      </c>
      <c r="I135" s="335" t="s">
        <v>25</v>
      </c>
      <c r="J135" s="335" t="s">
        <v>242</v>
      </c>
      <c r="K135" s="335" t="s">
        <v>1171</v>
      </c>
      <c r="L135" s="241">
        <v>22</v>
      </c>
      <c r="M135" s="321">
        <v>1960</v>
      </c>
      <c r="N135" s="242"/>
      <c r="O135" s="242"/>
      <c r="P135" s="243" t="s">
        <v>41</v>
      </c>
      <c r="Q135" s="239">
        <v>8</v>
      </c>
      <c r="R135" s="244">
        <f t="shared" si="10"/>
        <v>176</v>
      </c>
      <c r="S135" s="239">
        <v>1</v>
      </c>
      <c r="T135" s="239">
        <f t="shared" si="11"/>
        <v>44</v>
      </c>
      <c r="U135" s="334">
        <v>4</v>
      </c>
      <c r="AA135" s="344"/>
      <c r="AB135" s="289"/>
      <c r="AC135" s="289"/>
    </row>
    <row r="136" spans="1:29" ht="21" customHeight="1" outlineLevel="1">
      <c r="A136" s="333">
        <v>101</v>
      </c>
      <c r="B136" s="335">
        <v>12</v>
      </c>
      <c r="C136" s="267" t="s">
        <v>223</v>
      </c>
      <c r="D136" s="239" t="s">
        <v>1788</v>
      </c>
      <c r="E136" s="240" t="s">
        <v>860</v>
      </c>
      <c r="F136" s="239" t="s">
        <v>241</v>
      </c>
      <c r="G136" s="239" t="s">
        <v>243</v>
      </c>
      <c r="H136" s="335" t="s">
        <v>24</v>
      </c>
      <c r="I136" s="335" t="s">
        <v>25</v>
      </c>
      <c r="J136" s="335" t="s">
        <v>242</v>
      </c>
      <c r="K136" s="335" t="s">
        <v>1171</v>
      </c>
      <c r="L136" s="241">
        <v>44</v>
      </c>
      <c r="M136" s="321">
        <v>1961</v>
      </c>
      <c r="N136" s="242"/>
      <c r="O136" s="242"/>
      <c r="P136" s="243" t="s">
        <v>41</v>
      </c>
      <c r="Q136" s="239">
        <v>8</v>
      </c>
      <c r="R136" s="244">
        <f t="shared" si="10"/>
        <v>352</v>
      </c>
      <c r="S136" s="239">
        <v>1</v>
      </c>
      <c r="T136" s="239">
        <f t="shared" si="11"/>
        <v>88</v>
      </c>
      <c r="U136" s="334">
        <v>4</v>
      </c>
    </row>
    <row r="137" spans="1:29" ht="21" customHeight="1" outlineLevel="1">
      <c r="A137" s="340">
        <v>102</v>
      </c>
      <c r="B137" s="335">
        <v>13</v>
      </c>
      <c r="C137" s="267" t="s">
        <v>223</v>
      </c>
      <c r="D137" s="239" t="s">
        <v>1788</v>
      </c>
      <c r="E137" s="240" t="s">
        <v>861</v>
      </c>
      <c r="F137" s="239" t="s">
        <v>1412</v>
      </c>
      <c r="G137" s="239" t="s">
        <v>1411</v>
      </c>
      <c r="H137" s="335" t="s">
        <v>24</v>
      </c>
      <c r="I137" s="335" t="s">
        <v>25</v>
      </c>
      <c r="J137" s="335" t="s">
        <v>242</v>
      </c>
      <c r="K137" s="335" t="s">
        <v>1171</v>
      </c>
      <c r="L137" s="241">
        <v>33.6</v>
      </c>
      <c r="M137" s="321">
        <v>1961</v>
      </c>
      <c r="N137" s="242"/>
      <c r="O137" s="242"/>
      <c r="P137" s="243" t="s">
        <v>41</v>
      </c>
      <c r="Q137" s="239">
        <v>8</v>
      </c>
      <c r="R137" s="244">
        <f t="shared" si="10"/>
        <v>268.8</v>
      </c>
      <c r="S137" s="239">
        <v>1</v>
      </c>
      <c r="T137" s="239">
        <f t="shared" si="11"/>
        <v>67.2</v>
      </c>
      <c r="U137" s="334">
        <v>4</v>
      </c>
    </row>
    <row r="138" spans="1:29" ht="28.5" customHeight="1" outlineLevel="1">
      <c r="A138" s="333">
        <v>103</v>
      </c>
      <c r="B138" s="335">
        <v>14</v>
      </c>
      <c r="C138" s="267" t="s">
        <v>223</v>
      </c>
      <c r="D138" s="239" t="s">
        <v>1413</v>
      </c>
      <c r="E138" s="240" t="s">
        <v>790</v>
      </c>
      <c r="F138" s="239" t="s">
        <v>1414</v>
      </c>
      <c r="G138" s="239" t="s">
        <v>247</v>
      </c>
      <c r="H138" s="335" t="s">
        <v>63</v>
      </c>
      <c r="I138" s="335" t="s">
        <v>25</v>
      </c>
      <c r="J138" s="335" t="s">
        <v>45</v>
      </c>
      <c r="K138" s="335" t="s">
        <v>1171</v>
      </c>
      <c r="L138" s="241">
        <v>42.2</v>
      </c>
      <c r="M138" s="321">
        <v>2000</v>
      </c>
      <c r="N138" s="242"/>
      <c r="O138" s="242"/>
      <c r="P138" s="243" t="s">
        <v>28</v>
      </c>
      <c r="Q138" s="239">
        <v>8</v>
      </c>
      <c r="R138" s="244">
        <f t="shared" si="10"/>
        <v>337.6</v>
      </c>
      <c r="S138" s="239">
        <v>1</v>
      </c>
      <c r="T138" s="239">
        <f t="shared" si="11"/>
        <v>84.4</v>
      </c>
      <c r="U138" s="334">
        <v>5</v>
      </c>
    </row>
    <row r="139" spans="1:29" ht="26.25" customHeight="1" outlineLevel="1">
      <c r="A139" s="340">
        <v>104</v>
      </c>
      <c r="B139" s="335">
        <v>15</v>
      </c>
      <c r="C139" s="267" t="s">
        <v>223</v>
      </c>
      <c r="D139" s="239" t="s">
        <v>1415</v>
      </c>
      <c r="E139" s="240" t="s">
        <v>862</v>
      </c>
      <c r="F139" s="239" t="s">
        <v>1417</v>
      </c>
      <c r="G139" s="239" t="s">
        <v>60</v>
      </c>
      <c r="H139" s="335" t="s">
        <v>24</v>
      </c>
      <c r="I139" s="335" t="s">
        <v>25</v>
      </c>
      <c r="J139" s="335" t="s">
        <v>26</v>
      </c>
      <c r="K139" s="335" t="s">
        <v>1171</v>
      </c>
      <c r="L139" s="241">
        <v>11.8</v>
      </c>
      <c r="M139" s="321">
        <v>1993</v>
      </c>
      <c r="N139" s="242"/>
      <c r="O139" s="242"/>
      <c r="P139" s="243" t="s">
        <v>28</v>
      </c>
      <c r="Q139" s="239">
        <v>8</v>
      </c>
      <c r="R139" s="244">
        <f>Q139*L139</f>
        <v>94.4</v>
      </c>
      <c r="S139" s="239">
        <v>1</v>
      </c>
      <c r="T139" s="239">
        <f>S139*L139*2</f>
        <v>23.6</v>
      </c>
      <c r="U139" s="334">
        <v>4</v>
      </c>
    </row>
    <row r="140" spans="1:29" ht="26.25" customHeight="1" outlineLevel="1">
      <c r="A140" s="333">
        <v>105</v>
      </c>
      <c r="B140" s="335">
        <v>16</v>
      </c>
      <c r="C140" s="267" t="s">
        <v>223</v>
      </c>
      <c r="D140" s="239" t="s">
        <v>1415</v>
      </c>
      <c r="E140" s="240" t="s">
        <v>863</v>
      </c>
      <c r="F140" s="239" t="s">
        <v>1416</v>
      </c>
      <c r="G140" s="239" t="s">
        <v>248</v>
      </c>
      <c r="H140" s="335" t="s">
        <v>24</v>
      </c>
      <c r="I140" s="335" t="s">
        <v>25</v>
      </c>
      <c r="J140" s="335" t="s">
        <v>72</v>
      </c>
      <c r="K140" s="335" t="s">
        <v>1171</v>
      </c>
      <c r="L140" s="241">
        <v>41.2</v>
      </c>
      <c r="M140" s="321">
        <v>1997</v>
      </c>
      <c r="N140" s="242"/>
      <c r="O140" s="242"/>
      <c r="P140" s="243" t="s">
        <v>28</v>
      </c>
      <c r="Q140" s="239">
        <v>8</v>
      </c>
      <c r="R140" s="244">
        <f t="shared" si="10"/>
        <v>329.6</v>
      </c>
      <c r="S140" s="239">
        <v>1</v>
      </c>
      <c r="T140" s="239">
        <f t="shared" si="11"/>
        <v>82.4</v>
      </c>
      <c r="U140" s="334">
        <v>4</v>
      </c>
      <c r="AC140" s="345"/>
    </row>
    <row r="141" spans="1:29" ht="26.25" customHeight="1" outlineLevel="1">
      <c r="A141" s="340">
        <v>106</v>
      </c>
      <c r="B141" s="335">
        <v>17</v>
      </c>
      <c r="C141" s="267" t="s">
        <v>223</v>
      </c>
      <c r="D141" s="239" t="s">
        <v>1415</v>
      </c>
      <c r="E141" s="240" t="s">
        <v>864</v>
      </c>
      <c r="F141" s="239" t="s">
        <v>249</v>
      </c>
      <c r="G141" s="239" t="s">
        <v>60</v>
      </c>
      <c r="H141" s="335" t="s">
        <v>24</v>
      </c>
      <c r="I141" s="335" t="s">
        <v>25</v>
      </c>
      <c r="J141" s="335" t="s">
        <v>45</v>
      </c>
      <c r="K141" s="335" t="s">
        <v>1171</v>
      </c>
      <c r="L141" s="241">
        <v>15.1</v>
      </c>
      <c r="M141" s="321">
        <v>1989</v>
      </c>
      <c r="N141" s="246" t="s">
        <v>47</v>
      </c>
      <c r="O141" s="242"/>
      <c r="P141" s="243" t="s">
        <v>28</v>
      </c>
      <c r="Q141" s="239">
        <v>8.2200000000000006</v>
      </c>
      <c r="R141" s="244">
        <f t="shared" si="10"/>
        <v>124.122</v>
      </c>
      <c r="S141" s="239">
        <v>0</v>
      </c>
      <c r="T141" s="239">
        <f t="shared" si="11"/>
        <v>0</v>
      </c>
      <c r="U141" s="334">
        <v>4</v>
      </c>
    </row>
    <row r="142" spans="1:29" ht="26.25" customHeight="1" outlineLevel="1">
      <c r="A142" s="333">
        <v>107</v>
      </c>
      <c r="B142" s="335">
        <v>18</v>
      </c>
      <c r="C142" s="267" t="s">
        <v>223</v>
      </c>
      <c r="D142" s="239" t="s">
        <v>1415</v>
      </c>
      <c r="E142" s="240" t="s">
        <v>865</v>
      </c>
      <c r="F142" s="239" t="s">
        <v>249</v>
      </c>
      <c r="G142" s="239" t="s">
        <v>250</v>
      </c>
      <c r="H142" s="335" t="s">
        <v>24</v>
      </c>
      <c r="I142" s="335" t="s">
        <v>121</v>
      </c>
      <c r="J142" s="335" t="s">
        <v>127</v>
      </c>
      <c r="K142" s="335" t="s">
        <v>1177</v>
      </c>
      <c r="L142" s="241">
        <v>27</v>
      </c>
      <c r="M142" s="321">
        <v>1990</v>
      </c>
      <c r="N142" s="242">
        <v>34700</v>
      </c>
      <c r="O142" s="242"/>
      <c r="P142" s="243" t="s">
        <v>41</v>
      </c>
      <c r="Q142" s="239">
        <v>7</v>
      </c>
      <c r="R142" s="244">
        <f t="shared" si="10"/>
        <v>189</v>
      </c>
      <c r="S142" s="239">
        <v>0.75</v>
      </c>
      <c r="T142" s="239">
        <f t="shared" si="11"/>
        <v>40.5</v>
      </c>
      <c r="U142" s="334">
        <v>4</v>
      </c>
      <c r="AC142" s="345"/>
    </row>
    <row r="143" spans="1:29" s="268" customFormat="1" ht="21" customHeight="1" outlineLevel="1">
      <c r="A143" s="340">
        <v>108</v>
      </c>
      <c r="B143" s="335">
        <v>19</v>
      </c>
      <c r="C143" s="267" t="s">
        <v>223</v>
      </c>
      <c r="D143" s="239" t="s">
        <v>1789</v>
      </c>
      <c r="E143" s="240" t="s">
        <v>845</v>
      </c>
      <c r="F143" s="239" t="s">
        <v>1418</v>
      </c>
      <c r="G143" s="239" t="s">
        <v>60</v>
      </c>
      <c r="H143" s="335" t="s">
        <v>24</v>
      </c>
      <c r="I143" s="335" t="s">
        <v>25</v>
      </c>
      <c r="J143" s="335" t="s">
        <v>45</v>
      </c>
      <c r="K143" s="335" t="s">
        <v>1419</v>
      </c>
      <c r="L143" s="241">
        <v>24.1</v>
      </c>
      <c r="M143" s="408">
        <v>2006</v>
      </c>
      <c r="N143" s="242"/>
      <c r="O143" s="242"/>
      <c r="P143" s="243" t="s">
        <v>48</v>
      </c>
      <c r="Q143" s="239">
        <v>10</v>
      </c>
      <c r="R143" s="244">
        <f t="shared" si="10"/>
        <v>241</v>
      </c>
      <c r="S143" s="239">
        <v>0.75</v>
      </c>
      <c r="T143" s="239">
        <f t="shared" si="11"/>
        <v>36.150000000000006</v>
      </c>
      <c r="U143" s="334">
        <v>4</v>
      </c>
      <c r="AA143" s="344"/>
      <c r="AB143" s="289"/>
      <c r="AC143" s="345"/>
    </row>
    <row r="144" spans="1:29" s="268" customFormat="1" ht="21" customHeight="1" outlineLevel="1">
      <c r="A144" s="333">
        <v>109</v>
      </c>
      <c r="B144" s="335">
        <v>20</v>
      </c>
      <c r="C144" s="267" t="s">
        <v>223</v>
      </c>
      <c r="D144" s="239" t="s">
        <v>1789</v>
      </c>
      <c r="E144" s="240" t="s">
        <v>1069</v>
      </c>
      <c r="F144" s="239" t="s">
        <v>1418</v>
      </c>
      <c r="G144" s="239" t="s">
        <v>253</v>
      </c>
      <c r="H144" s="335" t="s">
        <v>24</v>
      </c>
      <c r="I144" s="335" t="s">
        <v>25</v>
      </c>
      <c r="J144" s="335" t="s">
        <v>45</v>
      </c>
      <c r="K144" s="335" t="s">
        <v>1419</v>
      </c>
      <c r="L144" s="241">
        <v>18.100000000000001</v>
      </c>
      <c r="M144" s="408">
        <v>2006</v>
      </c>
      <c r="N144" s="242"/>
      <c r="O144" s="242"/>
      <c r="P144" s="243" t="s">
        <v>48</v>
      </c>
      <c r="Q144" s="239">
        <v>10</v>
      </c>
      <c r="R144" s="244">
        <f t="shared" si="10"/>
        <v>181</v>
      </c>
      <c r="S144" s="239">
        <v>1</v>
      </c>
      <c r="T144" s="239">
        <f t="shared" si="11"/>
        <v>36.200000000000003</v>
      </c>
      <c r="U144" s="334">
        <v>4</v>
      </c>
      <c r="AA144" s="344"/>
      <c r="AB144" s="289"/>
      <c r="AC144" s="345"/>
    </row>
    <row r="145" spans="1:29" ht="21" customHeight="1" outlineLevel="1">
      <c r="A145" s="340">
        <v>110</v>
      </c>
      <c r="B145" s="335">
        <v>21</v>
      </c>
      <c r="C145" s="267" t="s">
        <v>223</v>
      </c>
      <c r="D145" s="239" t="s">
        <v>1789</v>
      </c>
      <c r="E145" s="240" t="s">
        <v>870</v>
      </c>
      <c r="F145" s="239" t="s">
        <v>1420</v>
      </c>
      <c r="G145" s="239" t="s">
        <v>255</v>
      </c>
      <c r="H145" s="335" t="s">
        <v>24</v>
      </c>
      <c r="I145" s="335" t="s">
        <v>25</v>
      </c>
      <c r="J145" s="335" t="s">
        <v>45</v>
      </c>
      <c r="K145" s="335" t="s">
        <v>1170</v>
      </c>
      <c r="L145" s="241">
        <v>41.2</v>
      </c>
      <c r="M145" s="321">
        <v>2000</v>
      </c>
      <c r="N145" s="242"/>
      <c r="O145" s="242"/>
      <c r="P145" s="243" t="s">
        <v>48</v>
      </c>
      <c r="Q145" s="239">
        <v>8</v>
      </c>
      <c r="R145" s="244">
        <f t="shared" si="10"/>
        <v>329.6</v>
      </c>
      <c r="S145" s="239">
        <v>0.75</v>
      </c>
      <c r="T145" s="239">
        <f t="shared" si="11"/>
        <v>61.800000000000004</v>
      </c>
      <c r="U145" s="334">
        <v>4</v>
      </c>
      <c r="AC145" s="345"/>
    </row>
    <row r="146" spans="1:29" ht="26.25" customHeight="1" outlineLevel="1">
      <c r="A146" s="333">
        <v>111</v>
      </c>
      <c r="B146" s="335">
        <v>22</v>
      </c>
      <c r="C146" s="267" t="s">
        <v>223</v>
      </c>
      <c r="D146" s="239" t="s">
        <v>1422</v>
      </c>
      <c r="E146" s="240" t="s">
        <v>872</v>
      </c>
      <c r="F146" s="239" t="s">
        <v>1421</v>
      </c>
      <c r="G146" s="239" t="s">
        <v>234</v>
      </c>
      <c r="H146" s="335" t="s">
        <v>24</v>
      </c>
      <c r="I146" s="335" t="s">
        <v>51</v>
      </c>
      <c r="J146" s="335" t="s">
        <v>72</v>
      </c>
      <c r="K146" s="335" t="s">
        <v>1170</v>
      </c>
      <c r="L146" s="241">
        <v>60.93</v>
      </c>
      <c r="M146" s="321">
        <v>1996</v>
      </c>
      <c r="N146" s="242"/>
      <c r="O146" s="242"/>
      <c r="P146" s="243" t="s">
        <v>28</v>
      </c>
      <c r="Q146" s="239">
        <v>8</v>
      </c>
      <c r="R146" s="244">
        <f t="shared" si="10"/>
        <v>487.44</v>
      </c>
      <c r="S146" s="239">
        <v>1</v>
      </c>
      <c r="T146" s="239">
        <f t="shared" si="11"/>
        <v>121.86</v>
      </c>
      <c r="U146" s="334">
        <v>4</v>
      </c>
    </row>
    <row r="147" spans="1:29" ht="21" customHeight="1" outlineLevel="1">
      <c r="A147" s="340">
        <v>112</v>
      </c>
      <c r="B147" s="335">
        <v>23</v>
      </c>
      <c r="C147" s="267" t="s">
        <v>223</v>
      </c>
      <c r="D147" s="239" t="s">
        <v>1791</v>
      </c>
      <c r="E147" s="240" t="s">
        <v>873</v>
      </c>
      <c r="F147" s="239" t="s">
        <v>1424</v>
      </c>
      <c r="G147" s="239" t="s">
        <v>257</v>
      </c>
      <c r="H147" s="335" t="s">
        <v>24</v>
      </c>
      <c r="I147" s="335" t="s">
        <v>25</v>
      </c>
      <c r="J147" s="335" t="s">
        <v>45</v>
      </c>
      <c r="K147" s="335" t="s">
        <v>1170</v>
      </c>
      <c r="L147" s="241">
        <v>36.5</v>
      </c>
      <c r="M147" s="321">
        <v>1987</v>
      </c>
      <c r="N147" s="242"/>
      <c r="O147" s="242"/>
      <c r="P147" s="239" t="s">
        <v>28</v>
      </c>
      <c r="Q147" s="239">
        <v>8</v>
      </c>
      <c r="R147" s="244">
        <f t="shared" si="10"/>
        <v>292</v>
      </c>
      <c r="S147" s="239">
        <v>1</v>
      </c>
      <c r="T147" s="239">
        <f t="shared" si="11"/>
        <v>73</v>
      </c>
      <c r="U147" s="335">
        <v>4</v>
      </c>
    </row>
    <row r="148" spans="1:29" ht="21" customHeight="1" outlineLevel="1">
      <c r="A148" s="340"/>
      <c r="B148" s="335">
        <v>24</v>
      </c>
      <c r="C148" s="267"/>
      <c r="D148" s="239" t="s">
        <v>1427</v>
      </c>
      <c r="E148" s="240" t="s">
        <v>1790</v>
      </c>
      <c r="F148" s="239" t="s">
        <v>1428</v>
      </c>
      <c r="G148" s="239" t="s">
        <v>1429</v>
      </c>
      <c r="H148" s="335" t="s">
        <v>24</v>
      </c>
      <c r="I148" s="469" t="s">
        <v>25</v>
      </c>
      <c r="J148" s="335" t="s">
        <v>127</v>
      </c>
      <c r="K148" s="335" t="s">
        <v>34</v>
      </c>
      <c r="L148" s="241">
        <v>18.100000000000001</v>
      </c>
      <c r="M148" s="321">
        <v>2016</v>
      </c>
      <c r="N148" s="242"/>
      <c r="O148" s="242"/>
      <c r="P148" s="239"/>
      <c r="Q148" s="239"/>
      <c r="R148" s="244"/>
      <c r="S148" s="239"/>
      <c r="T148" s="239"/>
      <c r="U148" s="335">
        <v>5</v>
      </c>
    </row>
    <row r="149" spans="1:29" ht="15" customHeight="1">
      <c r="A149" s="340"/>
      <c r="B149" s="499"/>
      <c r="C149" s="508"/>
      <c r="D149" s="508"/>
      <c r="E149" s="508"/>
      <c r="F149" s="508"/>
      <c r="G149" s="508"/>
      <c r="H149" s="500"/>
      <c r="I149" s="335" t="s">
        <v>1131</v>
      </c>
      <c r="J149" s="499">
        <f>COUNTIF(I125:I148,I127)</f>
        <v>21</v>
      </c>
      <c r="K149" s="500"/>
      <c r="L149" s="241">
        <f>L125+L126+L127+L128+L129+L130+L131+L132+L133+L135+L136+L137+L138+L139+L140+L141+L143+L144+L145+L147+L148</f>
        <v>643.88000000000011</v>
      </c>
      <c r="M149" s="321" t="s">
        <v>1736</v>
      </c>
      <c r="N149" s="242"/>
      <c r="O149" s="242"/>
      <c r="P149" s="239"/>
      <c r="Q149" s="239"/>
      <c r="R149" s="244"/>
      <c r="S149" s="239"/>
      <c r="T149" s="239"/>
      <c r="U149" s="335"/>
    </row>
    <row r="150" spans="1:29" ht="15" customHeight="1">
      <c r="A150" s="340"/>
      <c r="B150" s="527"/>
      <c r="C150" s="508"/>
      <c r="D150" s="508"/>
      <c r="E150" s="508"/>
      <c r="F150" s="508"/>
      <c r="G150" s="508"/>
      <c r="H150" s="500"/>
      <c r="I150" s="335" t="s">
        <v>51</v>
      </c>
      <c r="J150" s="499">
        <f>COUNTIF(I125:I148,I134)</f>
        <v>2</v>
      </c>
      <c r="K150" s="500"/>
      <c r="L150" s="241">
        <f>L134+L146</f>
        <v>76.930000000000007</v>
      </c>
      <c r="M150" s="321" t="s">
        <v>1736</v>
      </c>
      <c r="N150" s="242"/>
      <c r="O150" s="242"/>
      <c r="P150" s="239"/>
      <c r="Q150" s="239"/>
      <c r="R150" s="244"/>
      <c r="S150" s="239"/>
      <c r="T150" s="239"/>
      <c r="U150" s="335"/>
    </row>
    <row r="151" spans="1:29" ht="15" customHeight="1">
      <c r="A151" s="340"/>
      <c r="B151" s="499"/>
      <c r="C151" s="508"/>
      <c r="D151" s="508"/>
      <c r="E151" s="508"/>
      <c r="F151" s="508"/>
      <c r="G151" s="508"/>
      <c r="H151" s="500"/>
      <c r="I151" s="335" t="s">
        <v>121</v>
      </c>
      <c r="J151" s="499">
        <f>COUNTIF(I125:I148,I142)</f>
        <v>1</v>
      </c>
      <c r="K151" s="500"/>
      <c r="L151" s="241">
        <f>L142</f>
        <v>27</v>
      </c>
      <c r="M151" s="321" t="s">
        <v>1736</v>
      </c>
      <c r="N151" s="242"/>
      <c r="O151" s="242"/>
      <c r="P151" s="239"/>
      <c r="Q151" s="239"/>
      <c r="R151" s="244"/>
      <c r="S151" s="239"/>
      <c r="T151" s="239"/>
      <c r="U151" s="335"/>
    </row>
    <row r="152" spans="1:29" ht="15" customHeight="1" collapsed="1">
      <c r="A152" s="340"/>
      <c r="B152" s="528"/>
      <c r="C152" s="529"/>
      <c r="D152" s="529"/>
      <c r="E152" s="529"/>
      <c r="F152" s="529"/>
      <c r="G152" s="529"/>
      <c r="H152" s="529"/>
      <c r="I152" s="530"/>
      <c r="J152" s="335">
        <f>SUM(J149:K151)</f>
        <v>24</v>
      </c>
      <c r="K152" s="239" t="s">
        <v>1085</v>
      </c>
      <c r="L152" s="241">
        <f>SUM(L149:L151)</f>
        <v>747.81000000000017</v>
      </c>
      <c r="M152" s="321" t="s">
        <v>1736</v>
      </c>
      <c r="N152" s="242"/>
      <c r="O152" s="242"/>
      <c r="P152" s="239"/>
      <c r="Q152" s="239"/>
      <c r="R152" s="244"/>
      <c r="S152" s="239"/>
      <c r="T152" s="239"/>
      <c r="U152" s="335"/>
    </row>
    <row r="153" spans="1:29" ht="17.25" customHeight="1">
      <c r="A153" s="318"/>
      <c r="B153" s="504" t="s">
        <v>1100</v>
      </c>
      <c r="C153" s="504"/>
      <c r="D153" s="504"/>
      <c r="E153" s="504"/>
      <c r="F153" s="504"/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</row>
    <row r="154" spans="1:29" ht="27.75" customHeight="1" outlineLevel="1">
      <c r="A154" s="340">
        <v>113</v>
      </c>
      <c r="B154" s="335">
        <v>1</v>
      </c>
      <c r="C154" s="269" t="s">
        <v>260</v>
      </c>
      <c r="D154" s="239" t="s">
        <v>1196</v>
      </c>
      <c r="E154" s="240" t="s">
        <v>868</v>
      </c>
      <c r="F154" s="239" t="s">
        <v>262</v>
      </c>
      <c r="G154" s="239" t="s">
        <v>1186</v>
      </c>
      <c r="H154" s="335" t="s">
        <v>24</v>
      </c>
      <c r="I154" s="335" t="s">
        <v>1131</v>
      </c>
      <c r="J154" s="325" t="s">
        <v>45</v>
      </c>
      <c r="K154" s="325" t="s">
        <v>1277</v>
      </c>
      <c r="L154" s="331">
        <v>14.1</v>
      </c>
      <c r="M154" s="412">
        <v>2004</v>
      </c>
      <c r="N154" s="242">
        <v>36161</v>
      </c>
      <c r="O154" s="242"/>
      <c r="P154" s="239" t="s">
        <v>28</v>
      </c>
      <c r="Q154" s="239">
        <v>8.1999999999999993</v>
      </c>
      <c r="R154" s="244">
        <f t="shared" si="10"/>
        <v>115.61999999999999</v>
      </c>
      <c r="S154" s="239">
        <v>1</v>
      </c>
      <c r="T154" s="239">
        <f t="shared" si="11"/>
        <v>28.2</v>
      </c>
      <c r="U154" s="335">
        <v>4</v>
      </c>
      <c r="W154" s="364"/>
      <c r="X154" s="223"/>
      <c r="Y154" s="223"/>
    </row>
    <row r="155" spans="1:29" ht="15" customHeight="1" outlineLevel="1">
      <c r="A155" s="340">
        <v>114</v>
      </c>
      <c r="B155" s="335">
        <v>2</v>
      </c>
      <c r="C155" s="269" t="s">
        <v>260</v>
      </c>
      <c r="D155" s="239" t="s">
        <v>1197</v>
      </c>
      <c r="E155" s="240" t="s">
        <v>874</v>
      </c>
      <c r="F155" s="326" t="s">
        <v>1187</v>
      </c>
      <c r="G155" s="326" t="s">
        <v>100</v>
      </c>
      <c r="H155" s="335" t="s">
        <v>24</v>
      </c>
      <c r="I155" s="335" t="s">
        <v>1131</v>
      </c>
      <c r="J155" s="335" t="s">
        <v>45</v>
      </c>
      <c r="K155" s="335" t="s">
        <v>1188</v>
      </c>
      <c r="L155" s="241">
        <v>96.3</v>
      </c>
      <c r="M155" s="408">
        <v>2004</v>
      </c>
      <c r="N155" s="242"/>
      <c r="O155" s="242"/>
      <c r="P155" s="239" t="s">
        <v>48</v>
      </c>
      <c r="Q155" s="239">
        <v>8.6</v>
      </c>
      <c r="R155" s="244">
        <f t="shared" si="10"/>
        <v>828.18</v>
      </c>
      <c r="S155" s="239">
        <v>1</v>
      </c>
      <c r="T155" s="239">
        <f t="shared" si="11"/>
        <v>192.6</v>
      </c>
      <c r="U155" s="335">
        <v>4</v>
      </c>
      <c r="W155" s="364"/>
      <c r="X155" s="223"/>
      <c r="Y155" s="223"/>
    </row>
    <row r="156" spans="1:29" ht="15" customHeight="1" outlineLevel="1">
      <c r="A156" s="340">
        <v>115</v>
      </c>
      <c r="B156" s="335">
        <v>3</v>
      </c>
      <c r="C156" s="269" t="s">
        <v>260</v>
      </c>
      <c r="D156" s="239" t="s">
        <v>1198</v>
      </c>
      <c r="E156" s="240" t="s">
        <v>876</v>
      </c>
      <c r="F156" s="326" t="s">
        <v>270</v>
      </c>
      <c r="G156" s="326" t="s">
        <v>271</v>
      </c>
      <c r="H156" s="335" t="s">
        <v>24</v>
      </c>
      <c r="I156" s="335" t="s">
        <v>1131</v>
      </c>
      <c r="J156" s="335" t="s">
        <v>45</v>
      </c>
      <c r="K156" s="325" t="s">
        <v>1278</v>
      </c>
      <c r="L156" s="241">
        <v>24.1</v>
      </c>
      <c r="M156" s="408">
        <v>2006</v>
      </c>
      <c r="N156" s="242"/>
      <c r="O156" s="242"/>
      <c r="P156" s="239" t="s">
        <v>48</v>
      </c>
      <c r="Q156" s="239">
        <v>10</v>
      </c>
      <c r="R156" s="244">
        <f t="shared" si="10"/>
        <v>241</v>
      </c>
      <c r="S156" s="239">
        <v>1.2</v>
      </c>
      <c r="T156" s="239">
        <f t="shared" si="11"/>
        <v>57.84</v>
      </c>
      <c r="U156" s="335">
        <v>4</v>
      </c>
      <c r="W156" s="364"/>
      <c r="X156" s="223"/>
      <c r="Y156" s="223"/>
    </row>
    <row r="157" spans="1:29" s="225" customFormat="1" ht="15" customHeight="1" outlineLevel="1">
      <c r="A157" s="340">
        <v>116</v>
      </c>
      <c r="B157" s="335">
        <v>4</v>
      </c>
      <c r="C157" s="269" t="s">
        <v>260</v>
      </c>
      <c r="D157" s="239" t="s">
        <v>1198</v>
      </c>
      <c r="E157" s="240" t="s">
        <v>1189</v>
      </c>
      <c r="F157" s="326" t="s">
        <v>1190</v>
      </c>
      <c r="G157" s="326" t="s">
        <v>273</v>
      </c>
      <c r="H157" s="335" t="s">
        <v>24</v>
      </c>
      <c r="I157" s="335" t="s">
        <v>1131</v>
      </c>
      <c r="J157" s="335" t="s">
        <v>1191</v>
      </c>
      <c r="K157" s="325" t="s">
        <v>1279</v>
      </c>
      <c r="L157" s="241">
        <v>48.2</v>
      </c>
      <c r="M157" s="408">
        <v>2012</v>
      </c>
      <c r="N157" s="242"/>
      <c r="O157" s="242"/>
      <c r="P157" s="239" t="s">
        <v>48</v>
      </c>
      <c r="Q157" s="239"/>
      <c r="R157" s="244"/>
      <c r="S157" s="239"/>
      <c r="T157" s="239"/>
      <c r="U157" s="335">
        <v>4</v>
      </c>
      <c r="W157" s="365"/>
      <c r="X157" s="227"/>
      <c r="Y157" s="227"/>
      <c r="AA157" s="344"/>
      <c r="AB157" s="289"/>
      <c r="AC157" s="345"/>
    </row>
    <row r="158" spans="1:29" ht="15" customHeight="1" outlineLevel="1">
      <c r="A158" s="340">
        <v>117</v>
      </c>
      <c r="B158" s="335">
        <v>5</v>
      </c>
      <c r="C158" s="269" t="s">
        <v>260</v>
      </c>
      <c r="D158" s="239" t="s">
        <v>1199</v>
      </c>
      <c r="E158" s="240" t="s">
        <v>803</v>
      </c>
      <c r="F158" s="326" t="s">
        <v>1193</v>
      </c>
      <c r="G158" s="326" t="s">
        <v>1194</v>
      </c>
      <c r="H158" s="335" t="s">
        <v>24</v>
      </c>
      <c r="I158" s="335" t="s">
        <v>1192</v>
      </c>
      <c r="J158" s="335" t="s">
        <v>127</v>
      </c>
      <c r="K158" s="335" t="s">
        <v>27</v>
      </c>
      <c r="L158" s="241">
        <v>27</v>
      </c>
      <c r="M158" s="321">
        <v>1992</v>
      </c>
      <c r="N158" s="242">
        <v>39083</v>
      </c>
      <c r="O158" s="242"/>
      <c r="P158" s="239" t="s">
        <v>28</v>
      </c>
      <c r="Q158" s="239">
        <v>6</v>
      </c>
      <c r="R158" s="244">
        <f t="shared" si="10"/>
        <v>162</v>
      </c>
      <c r="S158" s="239">
        <v>1</v>
      </c>
      <c r="T158" s="239">
        <f t="shared" si="11"/>
        <v>54</v>
      </c>
      <c r="U158" s="335">
        <v>5</v>
      </c>
      <c r="W158" s="365"/>
      <c r="X158" s="223"/>
      <c r="Y158" s="223"/>
      <c r="AC158" s="345"/>
    </row>
    <row r="159" spans="1:29" ht="27" customHeight="1" outlineLevel="1">
      <c r="A159" s="340"/>
      <c r="B159" s="335">
        <v>6</v>
      </c>
      <c r="C159" s="269"/>
      <c r="D159" s="326" t="s">
        <v>1200</v>
      </c>
      <c r="E159" s="329" t="s">
        <v>877</v>
      </c>
      <c r="F159" s="326" t="s">
        <v>277</v>
      </c>
      <c r="G159" s="326" t="s">
        <v>100</v>
      </c>
      <c r="H159" s="335" t="s">
        <v>24</v>
      </c>
      <c r="I159" s="335" t="s">
        <v>51</v>
      </c>
      <c r="J159" s="325" t="s">
        <v>45</v>
      </c>
      <c r="K159" s="325" t="s">
        <v>508</v>
      </c>
      <c r="L159" s="241">
        <v>72.150000000000006</v>
      </c>
      <c r="M159" s="321">
        <v>2015</v>
      </c>
      <c r="N159" s="242"/>
      <c r="O159" s="242"/>
      <c r="P159" s="239"/>
      <c r="Q159" s="239"/>
      <c r="R159" s="244"/>
      <c r="S159" s="239"/>
      <c r="T159" s="239"/>
      <c r="U159" s="335">
        <v>5</v>
      </c>
      <c r="W159" s="365"/>
      <c r="X159" s="223"/>
      <c r="Y159" s="223"/>
      <c r="AC159" s="345"/>
    </row>
    <row r="160" spans="1:29" ht="28.5" customHeight="1" outlineLevel="1">
      <c r="A160" s="340"/>
      <c r="B160" s="335">
        <v>7</v>
      </c>
      <c r="C160" s="269" t="s">
        <v>260</v>
      </c>
      <c r="D160" s="239" t="s">
        <v>1201</v>
      </c>
      <c r="E160" s="240" t="s">
        <v>877</v>
      </c>
      <c r="F160" s="239" t="s">
        <v>279</v>
      </c>
      <c r="G160" s="239" t="s">
        <v>271</v>
      </c>
      <c r="H160" s="335" t="s">
        <v>24</v>
      </c>
      <c r="I160" s="335" t="s">
        <v>1131</v>
      </c>
      <c r="J160" s="335" t="s">
        <v>45</v>
      </c>
      <c r="K160" s="335" t="s">
        <v>1280</v>
      </c>
      <c r="L160" s="241">
        <v>42.2</v>
      </c>
      <c r="M160" s="321">
        <v>2000</v>
      </c>
      <c r="N160" s="242"/>
      <c r="O160" s="242"/>
      <c r="P160" s="239" t="s">
        <v>28</v>
      </c>
      <c r="Q160" s="239">
        <v>8</v>
      </c>
      <c r="R160" s="244">
        <f>Q160*L160</f>
        <v>337.6</v>
      </c>
      <c r="S160" s="239">
        <v>1</v>
      </c>
      <c r="T160" s="239">
        <f>S160*L160*2</f>
        <v>84.4</v>
      </c>
      <c r="U160" s="335">
        <v>5</v>
      </c>
      <c r="W160" s="365"/>
      <c r="X160" s="223"/>
      <c r="Y160" s="223"/>
      <c r="AC160" s="345"/>
    </row>
    <row r="161" spans="1:29" ht="54" customHeight="1" outlineLevel="1">
      <c r="A161" s="340">
        <v>118</v>
      </c>
      <c r="B161" s="335">
        <v>8</v>
      </c>
      <c r="C161" s="293"/>
      <c r="D161" s="326" t="s">
        <v>1792</v>
      </c>
      <c r="E161" s="329" t="s">
        <v>875</v>
      </c>
      <c r="F161" s="326" t="s">
        <v>267</v>
      </c>
      <c r="G161" s="326" t="s">
        <v>268</v>
      </c>
      <c r="H161" s="335" t="s">
        <v>24</v>
      </c>
      <c r="I161" s="335" t="s">
        <v>51</v>
      </c>
      <c r="J161" s="335" t="s">
        <v>1195</v>
      </c>
      <c r="K161" s="481" t="s">
        <v>1793</v>
      </c>
      <c r="L161" s="337">
        <v>18.399999999999999</v>
      </c>
      <c r="M161" s="407">
        <v>2008</v>
      </c>
      <c r="N161" s="328"/>
      <c r="O161" s="328"/>
      <c r="P161" s="293"/>
      <c r="U161" s="330">
        <v>4</v>
      </c>
      <c r="W161" s="365"/>
      <c r="X161" s="223"/>
      <c r="Y161" s="223"/>
    </row>
    <row r="162" spans="1:29" ht="15.75" customHeight="1">
      <c r="A162" s="340"/>
      <c r="B162" s="499"/>
      <c r="C162" s="508"/>
      <c r="D162" s="508"/>
      <c r="E162" s="508"/>
      <c r="F162" s="508"/>
      <c r="G162" s="508"/>
      <c r="H162" s="500"/>
      <c r="I162" s="335" t="s">
        <v>25</v>
      </c>
      <c r="J162" s="499">
        <f>COUNTIF(I154:I161,I154)</f>
        <v>5</v>
      </c>
      <c r="K162" s="500"/>
      <c r="L162" s="337">
        <f>L154+L155+L156+L157+L160</f>
        <v>224.89999999999998</v>
      </c>
      <c r="M162" s="407" t="s">
        <v>1736</v>
      </c>
      <c r="N162" s="328"/>
      <c r="O162" s="328"/>
      <c r="P162" s="293"/>
      <c r="U162" s="330"/>
      <c r="W162" s="365"/>
      <c r="X162" s="223"/>
      <c r="Y162" s="223"/>
    </row>
    <row r="163" spans="1:29" ht="15.75" customHeight="1">
      <c r="A163" s="340"/>
      <c r="B163" s="499"/>
      <c r="C163" s="508"/>
      <c r="D163" s="508"/>
      <c r="E163" s="508"/>
      <c r="F163" s="508"/>
      <c r="G163" s="508"/>
      <c r="H163" s="500"/>
      <c r="I163" s="335" t="s">
        <v>51</v>
      </c>
      <c r="J163" s="499">
        <f>COUNTIF(I154:I161,I159)</f>
        <v>2</v>
      </c>
      <c r="K163" s="500"/>
      <c r="L163" s="337">
        <f>L159+L161</f>
        <v>90.550000000000011</v>
      </c>
      <c r="M163" s="407" t="s">
        <v>1736</v>
      </c>
      <c r="N163" s="328"/>
      <c r="O163" s="328"/>
      <c r="P163" s="293"/>
      <c r="U163" s="330"/>
      <c r="W163" s="365"/>
      <c r="X163" s="223"/>
      <c r="Y163" s="223"/>
    </row>
    <row r="164" spans="1:29" ht="15.75" customHeight="1">
      <c r="A164" s="340"/>
      <c r="B164" s="499"/>
      <c r="C164" s="508"/>
      <c r="D164" s="508"/>
      <c r="E164" s="508"/>
      <c r="F164" s="508"/>
      <c r="G164" s="508"/>
      <c r="H164" s="500"/>
      <c r="I164" s="371" t="s">
        <v>121</v>
      </c>
      <c r="J164" s="505">
        <f>COUNTIF(I154:I161,I158)</f>
        <v>1</v>
      </c>
      <c r="K164" s="505"/>
      <c r="L164" s="337">
        <f>L158</f>
        <v>27</v>
      </c>
      <c r="M164" s="407" t="s">
        <v>1736</v>
      </c>
      <c r="N164" s="328"/>
      <c r="O164" s="328"/>
      <c r="P164" s="293"/>
      <c r="U164" s="330"/>
      <c r="W164" s="365"/>
      <c r="X164" s="223"/>
      <c r="Y164" s="223"/>
    </row>
    <row r="165" spans="1:29" ht="12.75" customHeight="1" collapsed="1">
      <c r="A165" s="340"/>
      <c r="B165" s="531"/>
      <c r="C165" s="531"/>
      <c r="D165" s="531"/>
      <c r="E165" s="531"/>
      <c r="F165" s="531"/>
      <c r="G165" s="531"/>
      <c r="H165" s="531"/>
      <c r="I165" s="531"/>
      <c r="J165" s="229">
        <f>SUM(J162:K164)</f>
        <v>8</v>
      </c>
      <c r="K165" s="278" t="s">
        <v>1085</v>
      </c>
      <c r="L165" s="491">
        <f>SUM(L162:L164)</f>
        <v>342.45</v>
      </c>
      <c r="M165" s="492" t="s">
        <v>1736</v>
      </c>
      <c r="N165" s="253"/>
      <c r="O165" s="253"/>
      <c r="P165" s="254"/>
      <c r="Q165" s="255"/>
      <c r="R165" s="256"/>
      <c r="S165" s="255"/>
      <c r="T165" s="255"/>
      <c r="U165" s="493"/>
      <c r="AC165" s="345"/>
    </row>
    <row r="166" spans="1:29" ht="21" customHeight="1">
      <c r="A166" s="318"/>
      <c r="B166" s="504" t="s">
        <v>1101</v>
      </c>
      <c r="C166" s="504"/>
      <c r="D166" s="504"/>
      <c r="E166" s="504"/>
      <c r="F166" s="504"/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504"/>
      <c r="R166" s="504"/>
      <c r="S166" s="504"/>
      <c r="T166" s="504"/>
      <c r="U166" s="504"/>
    </row>
    <row r="167" spans="1:29" ht="30" customHeight="1" outlineLevel="1">
      <c r="A167" s="340">
        <v>119</v>
      </c>
      <c r="B167" s="488">
        <v>1</v>
      </c>
      <c r="C167" s="270" t="s">
        <v>280</v>
      </c>
      <c r="D167" s="239" t="s">
        <v>1430</v>
      </c>
      <c r="E167" s="240" t="s">
        <v>879</v>
      </c>
      <c r="F167" s="239" t="s">
        <v>1431</v>
      </c>
      <c r="G167" s="239" t="s">
        <v>282</v>
      </c>
      <c r="H167" s="488" t="s">
        <v>24</v>
      </c>
      <c r="I167" s="488" t="s">
        <v>25</v>
      </c>
      <c r="J167" s="488" t="s">
        <v>45</v>
      </c>
      <c r="K167" s="488" t="s">
        <v>1212</v>
      </c>
      <c r="L167" s="241">
        <v>8.8000000000000007</v>
      </c>
      <c r="M167" s="321">
        <v>1989</v>
      </c>
      <c r="N167" s="242"/>
      <c r="O167" s="242"/>
      <c r="P167" s="239" t="s">
        <v>41</v>
      </c>
      <c r="Q167" s="239">
        <v>8</v>
      </c>
      <c r="R167" s="244">
        <f t="shared" ref="R167:R189" si="14">Q167*L167</f>
        <v>70.400000000000006</v>
      </c>
      <c r="S167" s="239">
        <v>1</v>
      </c>
      <c r="T167" s="239">
        <f t="shared" ref="T167:T189" si="15">S167*L167*2</f>
        <v>17.600000000000001</v>
      </c>
      <c r="U167" s="488">
        <v>4</v>
      </c>
    </row>
    <row r="168" spans="1:29" ht="30" customHeight="1" outlineLevel="1">
      <c r="A168" s="340">
        <v>120</v>
      </c>
      <c r="B168" s="488">
        <v>2</v>
      </c>
      <c r="C168" s="270" t="s">
        <v>280</v>
      </c>
      <c r="D168" s="239" t="s">
        <v>1794</v>
      </c>
      <c r="E168" s="240" t="s">
        <v>880</v>
      </c>
      <c r="F168" s="239" t="s">
        <v>1432</v>
      </c>
      <c r="G168" s="239" t="s">
        <v>283</v>
      </c>
      <c r="H168" s="488" t="s">
        <v>24</v>
      </c>
      <c r="I168" s="488" t="s">
        <v>25</v>
      </c>
      <c r="J168" s="488" t="s">
        <v>72</v>
      </c>
      <c r="K168" s="488" t="s">
        <v>1433</v>
      </c>
      <c r="L168" s="241">
        <v>6</v>
      </c>
      <c r="M168" s="413" t="s">
        <v>1434</v>
      </c>
      <c r="N168" s="242">
        <v>34700</v>
      </c>
      <c r="O168" s="242"/>
      <c r="P168" s="239" t="s">
        <v>28</v>
      </c>
      <c r="Q168" s="239">
        <v>8</v>
      </c>
      <c r="R168" s="244">
        <f t="shared" si="14"/>
        <v>48</v>
      </c>
      <c r="S168" s="239">
        <v>1</v>
      </c>
      <c r="T168" s="239">
        <f t="shared" si="15"/>
        <v>12</v>
      </c>
      <c r="U168" s="488">
        <v>5</v>
      </c>
    </row>
    <row r="169" spans="1:29" ht="30" customHeight="1" outlineLevel="1">
      <c r="A169" s="340">
        <v>121</v>
      </c>
      <c r="B169" s="488">
        <v>3</v>
      </c>
      <c r="C169" s="270" t="s">
        <v>280</v>
      </c>
      <c r="D169" s="239" t="s">
        <v>1794</v>
      </c>
      <c r="E169" s="240" t="s">
        <v>848</v>
      </c>
      <c r="F169" s="245" t="s">
        <v>1436</v>
      </c>
      <c r="G169" s="239" t="s">
        <v>284</v>
      </c>
      <c r="H169" s="488" t="s">
        <v>24</v>
      </c>
      <c r="I169" s="488" t="s">
        <v>25</v>
      </c>
      <c r="J169" s="488" t="s">
        <v>72</v>
      </c>
      <c r="K169" s="488" t="s">
        <v>1212</v>
      </c>
      <c r="L169" s="241">
        <v>6</v>
      </c>
      <c r="M169" s="413" t="s">
        <v>1435</v>
      </c>
      <c r="N169" s="242">
        <v>34700</v>
      </c>
      <c r="O169" s="242"/>
      <c r="P169" s="239" t="s">
        <v>28</v>
      </c>
      <c r="Q169" s="239">
        <v>8</v>
      </c>
      <c r="R169" s="244">
        <f t="shared" si="14"/>
        <v>48</v>
      </c>
      <c r="S169" s="239">
        <v>1</v>
      </c>
      <c r="T169" s="239">
        <f t="shared" si="15"/>
        <v>12</v>
      </c>
      <c r="U169" s="488">
        <v>5</v>
      </c>
    </row>
    <row r="170" spans="1:29" s="225" customFormat="1" ht="24" customHeight="1" outlineLevel="1">
      <c r="A170" s="340">
        <v>123</v>
      </c>
      <c r="B170" s="488">
        <v>4</v>
      </c>
      <c r="C170" s="270" t="s">
        <v>280</v>
      </c>
      <c r="D170" s="239" t="s">
        <v>1437</v>
      </c>
      <c r="E170" s="240" t="s">
        <v>1438</v>
      </c>
      <c r="F170" s="245" t="s">
        <v>287</v>
      </c>
      <c r="G170" s="245" t="s">
        <v>288</v>
      </c>
      <c r="H170" s="488" t="s">
        <v>24</v>
      </c>
      <c r="I170" s="488" t="s">
        <v>25</v>
      </c>
      <c r="J170" s="488" t="s">
        <v>45</v>
      </c>
      <c r="K170" s="488" t="s">
        <v>1406</v>
      </c>
      <c r="L170" s="241">
        <v>95.96</v>
      </c>
      <c r="M170" s="321">
        <v>1998</v>
      </c>
      <c r="N170" s="242"/>
      <c r="O170" s="242"/>
      <c r="P170" s="239" t="s">
        <v>28</v>
      </c>
      <c r="Q170" s="239">
        <v>10</v>
      </c>
      <c r="R170" s="244">
        <f t="shared" si="14"/>
        <v>959.59999999999991</v>
      </c>
      <c r="S170" s="239">
        <v>1</v>
      </c>
      <c r="T170" s="239">
        <f t="shared" si="15"/>
        <v>191.92</v>
      </c>
      <c r="U170" s="488">
        <v>3</v>
      </c>
      <c r="AA170" s="344"/>
      <c r="AB170" s="289"/>
      <c r="AC170" s="289"/>
    </row>
    <row r="171" spans="1:29" s="225" customFormat="1" ht="30" customHeight="1" outlineLevel="1">
      <c r="A171" s="340">
        <v>124</v>
      </c>
      <c r="B171" s="488">
        <v>5</v>
      </c>
      <c r="C171" s="270" t="s">
        <v>280</v>
      </c>
      <c r="D171" s="239" t="s">
        <v>1439</v>
      </c>
      <c r="E171" s="240" t="s">
        <v>882</v>
      </c>
      <c r="F171" s="245" t="s">
        <v>1440</v>
      </c>
      <c r="G171" s="239" t="s">
        <v>97</v>
      </c>
      <c r="H171" s="488" t="s">
        <v>24</v>
      </c>
      <c r="I171" s="488" t="s">
        <v>25</v>
      </c>
      <c r="J171" s="488" t="s">
        <v>45</v>
      </c>
      <c r="K171" s="488" t="s">
        <v>1212</v>
      </c>
      <c r="L171" s="241">
        <v>41.15</v>
      </c>
      <c r="M171" s="321">
        <v>1999</v>
      </c>
      <c r="N171" s="242"/>
      <c r="O171" s="242"/>
      <c r="P171" s="239" t="s">
        <v>28</v>
      </c>
      <c r="Q171" s="239">
        <v>8</v>
      </c>
      <c r="R171" s="244">
        <f t="shared" si="14"/>
        <v>329.2</v>
      </c>
      <c r="S171" s="239">
        <v>1.5</v>
      </c>
      <c r="T171" s="239">
        <f t="shared" si="15"/>
        <v>123.44999999999999</v>
      </c>
      <c r="U171" s="488">
        <v>4</v>
      </c>
      <c r="AA171" s="344"/>
      <c r="AB171" s="289"/>
      <c r="AC171" s="289"/>
    </row>
    <row r="172" spans="1:29" s="225" customFormat="1" ht="30" customHeight="1" outlineLevel="1">
      <c r="A172" s="340">
        <v>125</v>
      </c>
      <c r="B172" s="488">
        <v>6</v>
      </c>
      <c r="C172" s="270" t="s">
        <v>280</v>
      </c>
      <c r="D172" s="239" t="s">
        <v>1439</v>
      </c>
      <c r="E172" s="240" t="s">
        <v>883</v>
      </c>
      <c r="F172" s="245" t="s">
        <v>1441</v>
      </c>
      <c r="G172" s="239" t="s">
        <v>60</v>
      </c>
      <c r="H172" s="488" t="s">
        <v>24</v>
      </c>
      <c r="I172" s="488" t="s">
        <v>25</v>
      </c>
      <c r="J172" s="488" t="s">
        <v>45</v>
      </c>
      <c r="K172" s="488" t="s">
        <v>1128</v>
      </c>
      <c r="L172" s="241">
        <v>18.100000000000001</v>
      </c>
      <c r="M172" s="321">
        <v>2000</v>
      </c>
      <c r="N172" s="242"/>
      <c r="O172" s="242"/>
      <c r="P172" s="239" t="s">
        <v>28</v>
      </c>
      <c r="Q172" s="239">
        <v>8</v>
      </c>
      <c r="R172" s="244">
        <f t="shared" si="14"/>
        <v>144.80000000000001</v>
      </c>
      <c r="S172" s="239">
        <v>0.75</v>
      </c>
      <c r="T172" s="239">
        <f t="shared" si="15"/>
        <v>27.150000000000002</v>
      </c>
      <c r="U172" s="488">
        <v>4</v>
      </c>
      <c r="AA172" s="344"/>
      <c r="AB172" s="289"/>
      <c r="AC172" s="289"/>
    </row>
    <row r="173" spans="1:29" s="225" customFormat="1" ht="21" customHeight="1" outlineLevel="1">
      <c r="A173" s="340">
        <v>126</v>
      </c>
      <c r="B173" s="488">
        <v>7</v>
      </c>
      <c r="C173" s="270" t="s">
        <v>280</v>
      </c>
      <c r="D173" s="239" t="s">
        <v>1442</v>
      </c>
      <c r="E173" s="240" t="s">
        <v>884</v>
      </c>
      <c r="F173" s="239" t="s">
        <v>290</v>
      </c>
      <c r="G173" s="239" t="s">
        <v>291</v>
      </c>
      <c r="H173" s="488" t="s">
        <v>24</v>
      </c>
      <c r="I173" s="488" t="s">
        <v>25</v>
      </c>
      <c r="J173" s="488" t="s">
        <v>72</v>
      </c>
      <c r="K173" s="488" t="s">
        <v>1212</v>
      </c>
      <c r="L173" s="241">
        <v>18.59</v>
      </c>
      <c r="M173" s="321">
        <v>1995</v>
      </c>
      <c r="N173" s="242"/>
      <c r="O173" s="242"/>
      <c r="P173" s="239" t="s">
        <v>28</v>
      </c>
      <c r="Q173" s="239">
        <v>8</v>
      </c>
      <c r="R173" s="244">
        <f t="shared" si="14"/>
        <v>148.72</v>
      </c>
      <c r="S173" s="239">
        <v>1</v>
      </c>
      <c r="T173" s="239">
        <f t="shared" si="15"/>
        <v>37.18</v>
      </c>
      <c r="U173" s="488">
        <v>4</v>
      </c>
      <c r="AA173" s="344"/>
      <c r="AB173" s="289"/>
      <c r="AC173" s="289"/>
    </row>
    <row r="174" spans="1:29" s="225" customFormat="1" ht="27" customHeight="1" outlineLevel="1">
      <c r="A174" s="340">
        <v>127</v>
      </c>
      <c r="B174" s="353">
        <v>8</v>
      </c>
      <c r="C174" s="270" t="s">
        <v>280</v>
      </c>
      <c r="D174" s="239" t="s">
        <v>1443</v>
      </c>
      <c r="E174" s="240" t="s">
        <v>1473</v>
      </c>
      <c r="F174" s="239" t="s">
        <v>1444</v>
      </c>
      <c r="G174" s="239" t="s">
        <v>293</v>
      </c>
      <c r="H174" s="335" t="s">
        <v>88</v>
      </c>
      <c r="I174" s="335" t="s">
        <v>25</v>
      </c>
      <c r="J174" s="353" t="s">
        <v>1475</v>
      </c>
      <c r="K174" s="353" t="s">
        <v>1474</v>
      </c>
      <c r="L174" s="241">
        <v>6.2</v>
      </c>
      <c r="M174" s="321">
        <v>1975</v>
      </c>
      <c r="N174" s="242"/>
      <c r="O174" s="242"/>
      <c r="P174" s="243" t="s">
        <v>28</v>
      </c>
      <c r="Q174" s="239">
        <v>9.3000000000000007</v>
      </c>
      <c r="R174" s="244">
        <f t="shared" si="14"/>
        <v>57.660000000000004</v>
      </c>
      <c r="S174" s="239">
        <v>1</v>
      </c>
      <c r="T174" s="239">
        <f t="shared" si="15"/>
        <v>12.4</v>
      </c>
      <c r="U174" s="334">
        <v>3</v>
      </c>
      <c r="AA174" s="344"/>
      <c r="AB174" s="289"/>
      <c r="AC174" s="289"/>
    </row>
    <row r="175" spans="1:29" s="225" customFormat="1" ht="27" customHeight="1" outlineLevel="1">
      <c r="A175" s="340">
        <v>128</v>
      </c>
      <c r="B175" s="353">
        <v>9</v>
      </c>
      <c r="C175" s="270" t="s">
        <v>280</v>
      </c>
      <c r="D175" s="239" t="s">
        <v>1445</v>
      </c>
      <c r="E175" s="240" t="s">
        <v>1477</v>
      </c>
      <c r="F175" s="239" t="s">
        <v>295</v>
      </c>
      <c r="G175" s="239" t="s">
        <v>1461</v>
      </c>
      <c r="H175" s="335" t="s">
        <v>24</v>
      </c>
      <c r="I175" s="335" t="s">
        <v>25</v>
      </c>
      <c r="J175" s="335" t="s">
        <v>26</v>
      </c>
      <c r="K175" s="353" t="s">
        <v>1478</v>
      </c>
      <c r="L175" s="241">
        <v>33.85</v>
      </c>
      <c r="M175" s="321" t="s">
        <v>1479</v>
      </c>
      <c r="N175" s="242">
        <v>35065</v>
      </c>
      <c r="O175" s="242"/>
      <c r="P175" s="243" t="s">
        <v>28</v>
      </c>
      <c r="Q175" s="239">
        <v>10</v>
      </c>
      <c r="R175" s="244">
        <f t="shared" si="14"/>
        <v>338.5</v>
      </c>
      <c r="S175" s="239">
        <v>1</v>
      </c>
      <c r="T175" s="239">
        <f t="shared" si="15"/>
        <v>67.7</v>
      </c>
      <c r="U175" s="334">
        <v>3</v>
      </c>
      <c r="AA175" s="344"/>
      <c r="AB175" s="289"/>
      <c r="AC175" s="289"/>
    </row>
    <row r="176" spans="1:29" s="225" customFormat="1" ht="27" customHeight="1" outlineLevel="1">
      <c r="A176" s="340">
        <v>129</v>
      </c>
      <c r="B176" s="353">
        <v>10</v>
      </c>
      <c r="C176" s="270" t="s">
        <v>280</v>
      </c>
      <c r="D176" s="239" t="s">
        <v>1445</v>
      </c>
      <c r="E176" s="240" t="s">
        <v>1446</v>
      </c>
      <c r="F176" s="239" t="s">
        <v>297</v>
      </c>
      <c r="G176" s="239" t="s">
        <v>298</v>
      </c>
      <c r="H176" s="335" t="s">
        <v>24</v>
      </c>
      <c r="I176" s="335" t="s">
        <v>25</v>
      </c>
      <c r="J176" s="335" t="s">
        <v>45</v>
      </c>
      <c r="K176" s="335" t="s">
        <v>1447</v>
      </c>
      <c r="L176" s="241">
        <v>60.2</v>
      </c>
      <c r="M176" s="321">
        <v>2011</v>
      </c>
      <c r="N176" s="242"/>
      <c r="O176" s="242"/>
      <c r="P176" s="243" t="s">
        <v>48</v>
      </c>
      <c r="Q176" s="239">
        <v>10</v>
      </c>
      <c r="R176" s="244">
        <f t="shared" si="14"/>
        <v>602</v>
      </c>
      <c r="S176" s="239">
        <v>0.75</v>
      </c>
      <c r="T176" s="239">
        <f t="shared" si="15"/>
        <v>90.300000000000011</v>
      </c>
      <c r="U176" s="334">
        <v>3</v>
      </c>
      <c r="AA176" s="344"/>
      <c r="AB176" s="289"/>
      <c r="AC176" s="289"/>
    </row>
    <row r="177" spans="1:29" s="225" customFormat="1" ht="27" customHeight="1" outlineLevel="1">
      <c r="A177" s="340">
        <v>130</v>
      </c>
      <c r="B177" s="353">
        <v>11</v>
      </c>
      <c r="C177" s="270" t="s">
        <v>280</v>
      </c>
      <c r="D177" s="239" t="s">
        <v>1448</v>
      </c>
      <c r="E177" s="240" t="s">
        <v>888</v>
      </c>
      <c r="F177" s="239" t="s">
        <v>1449</v>
      </c>
      <c r="G177" s="239" t="s">
        <v>225</v>
      </c>
      <c r="H177" s="335" t="s">
        <v>24</v>
      </c>
      <c r="I177" s="335" t="s">
        <v>25</v>
      </c>
      <c r="J177" s="353" t="s">
        <v>1475</v>
      </c>
      <c r="K177" s="353" t="s">
        <v>1480</v>
      </c>
      <c r="L177" s="241">
        <v>30.2</v>
      </c>
      <c r="M177" s="321" t="s">
        <v>1481</v>
      </c>
      <c r="N177" s="242">
        <v>35796</v>
      </c>
      <c r="O177" s="242"/>
      <c r="P177" s="243" t="s">
        <v>28</v>
      </c>
      <c r="Q177" s="239">
        <v>10</v>
      </c>
      <c r="R177" s="244">
        <f t="shared" si="14"/>
        <v>302</v>
      </c>
      <c r="S177" s="239">
        <v>1</v>
      </c>
      <c r="T177" s="239">
        <f t="shared" si="15"/>
        <v>60.4</v>
      </c>
      <c r="U177" s="334">
        <v>3</v>
      </c>
      <c r="AA177" s="344"/>
      <c r="AB177" s="289"/>
      <c r="AC177" s="289"/>
    </row>
    <row r="178" spans="1:29" s="225" customFormat="1" ht="30" customHeight="1" outlineLevel="1">
      <c r="A178" s="340">
        <v>131</v>
      </c>
      <c r="B178" s="353">
        <v>12</v>
      </c>
      <c r="C178" s="270" t="s">
        <v>280</v>
      </c>
      <c r="D178" s="239" t="s">
        <v>1448</v>
      </c>
      <c r="E178" s="240" t="s">
        <v>889</v>
      </c>
      <c r="F178" s="239" t="s">
        <v>1432</v>
      </c>
      <c r="G178" s="239" t="s">
        <v>302</v>
      </c>
      <c r="H178" s="335" t="s">
        <v>24</v>
      </c>
      <c r="I178" s="335" t="s">
        <v>25</v>
      </c>
      <c r="J178" s="335" t="s">
        <v>45</v>
      </c>
      <c r="K178" s="335" t="s">
        <v>1211</v>
      </c>
      <c r="L178" s="241">
        <v>54.25</v>
      </c>
      <c r="M178" s="321">
        <v>1980</v>
      </c>
      <c r="N178" s="246" t="s">
        <v>47</v>
      </c>
      <c r="O178" s="242"/>
      <c r="P178" s="243" t="s">
        <v>28</v>
      </c>
      <c r="Q178" s="239">
        <v>10</v>
      </c>
      <c r="R178" s="244">
        <f t="shared" si="14"/>
        <v>542.5</v>
      </c>
      <c r="S178" s="239">
        <v>1.33</v>
      </c>
      <c r="T178" s="239">
        <f t="shared" si="15"/>
        <v>144.30500000000001</v>
      </c>
      <c r="U178" s="334">
        <v>3</v>
      </c>
      <c r="AA178" s="344"/>
      <c r="AB178" s="289"/>
      <c r="AC178" s="289"/>
    </row>
    <row r="179" spans="1:29" s="225" customFormat="1" ht="30" customHeight="1" outlineLevel="1">
      <c r="A179" s="333">
        <v>132</v>
      </c>
      <c r="B179" s="353">
        <v>13</v>
      </c>
      <c r="C179" s="239" t="s">
        <v>280</v>
      </c>
      <c r="D179" s="239" t="s">
        <v>1450</v>
      </c>
      <c r="E179" s="240" t="s">
        <v>890</v>
      </c>
      <c r="F179" s="245" t="s">
        <v>1451</v>
      </c>
      <c r="G179" s="239" t="s">
        <v>303</v>
      </c>
      <c r="H179" s="335" t="s">
        <v>24</v>
      </c>
      <c r="I179" s="335" t="s">
        <v>25</v>
      </c>
      <c r="J179" s="335" t="s">
        <v>45</v>
      </c>
      <c r="K179" s="335" t="s">
        <v>1454</v>
      </c>
      <c r="L179" s="241">
        <v>77.459999999999994</v>
      </c>
      <c r="M179" s="321">
        <v>1988</v>
      </c>
      <c r="N179" s="246" t="s">
        <v>304</v>
      </c>
      <c r="O179" s="242"/>
      <c r="P179" s="243" t="s">
        <v>28</v>
      </c>
      <c r="Q179" s="239">
        <v>9.4</v>
      </c>
      <c r="R179" s="244">
        <f t="shared" si="14"/>
        <v>728.12400000000002</v>
      </c>
      <c r="S179" s="239">
        <v>1</v>
      </c>
      <c r="T179" s="239">
        <f t="shared" si="15"/>
        <v>154.91999999999999</v>
      </c>
      <c r="U179" s="334">
        <v>3</v>
      </c>
      <c r="AA179" s="344"/>
      <c r="AB179" s="289"/>
      <c r="AC179" s="289"/>
    </row>
    <row r="180" spans="1:29" s="225" customFormat="1" ht="30" customHeight="1" outlineLevel="1">
      <c r="A180" s="333">
        <v>133</v>
      </c>
      <c r="B180" s="353">
        <v>14</v>
      </c>
      <c r="C180" s="239" t="s">
        <v>280</v>
      </c>
      <c r="D180" s="239" t="s">
        <v>1450</v>
      </c>
      <c r="E180" s="240" t="s">
        <v>891</v>
      </c>
      <c r="F180" s="245" t="s">
        <v>1452</v>
      </c>
      <c r="G180" s="363" t="s">
        <v>1256</v>
      </c>
      <c r="H180" s="335" t="s">
        <v>24</v>
      </c>
      <c r="I180" s="335" t="s">
        <v>25</v>
      </c>
      <c r="J180" s="335" t="s">
        <v>45</v>
      </c>
      <c r="K180" s="335" t="s">
        <v>1211</v>
      </c>
      <c r="L180" s="241">
        <v>78.459999999999994</v>
      </c>
      <c r="M180" s="321">
        <v>1989</v>
      </c>
      <c r="N180" s="242"/>
      <c r="O180" s="242"/>
      <c r="P180" s="243" t="s">
        <v>41</v>
      </c>
      <c r="Q180" s="239">
        <v>10</v>
      </c>
      <c r="R180" s="244">
        <f t="shared" si="14"/>
        <v>784.59999999999991</v>
      </c>
      <c r="S180" s="239">
        <v>1</v>
      </c>
      <c r="T180" s="239">
        <f t="shared" si="15"/>
        <v>156.91999999999999</v>
      </c>
      <c r="U180" s="334">
        <v>3</v>
      </c>
      <c r="AA180" s="344"/>
      <c r="AB180" s="289"/>
      <c r="AC180" s="289"/>
    </row>
    <row r="181" spans="1:29" s="225" customFormat="1" ht="30" customHeight="1" outlineLevel="1">
      <c r="A181" s="333">
        <v>134</v>
      </c>
      <c r="B181" s="353">
        <v>15</v>
      </c>
      <c r="C181" s="239" t="s">
        <v>280</v>
      </c>
      <c r="D181" s="239" t="s">
        <v>1455</v>
      </c>
      <c r="E181" s="240" t="s">
        <v>892</v>
      </c>
      <c r="F181" s="239" t="s">
        <v>1456</v>
      </c>
      <c r="G181" s="239" t="s">
        <v>305</v>
      </c>
      <c r="H181" s="335" t="s">
        <v>24</v>
      </c>
      <c r="I181" s="335" t="s">
        <v>25</v>
      </c>
      <c r="J181" s="335"/>
      <c r="K181" s="335" t="s">
        <v>1406</v>
      </c>
      <c r="L181" s="241">
        <v>24.15</v>
      </c>
      <c r="M181" s="321">
        <v>2007</v>
      </c>
      <c r="N181" s="242"/>
      <c r="O181" s="242"/>
      <c r="P181" s="243" t="s">
        <v>28</v>
      </c>
      <c r="Q181" s="239">
        <v>8.4</v>
      </c>
      <c r="R181" s="244">
        <f t="shared" si="14"/>
        <v>202.85999999999999</v>
      </c>
      <c r="S181" s="239">
        <v>1</v>
      </c>
      <c r="T181" s="239">
        <f t="shared" si="15"/>
        <v>48.3</v>
      </c>
      <c r="U181" s="334">
        <v>3</v>
      </c>
      <c r="AA181" s="344"/>
      <c r="AB181" s="289"/>
      <c r="AC181" s="289"/>
    </row>
    <row r="182" spans="1:29" s="225" customFormat="1" ht="27" customHeight="1" outlineLevel="1">
      <c r="A182" s="340">
        <v>135</v>
      </c>
      <c r="B182" s="353">
        <v>16</v>
      </c>
      <c r="C182" s="270" t="s">
        <v>280</v>
      </c>
      <c r="D182" s="239" t="s">
        <v>1457</v>
      </c>
      <c r="E182" s="240" t="s">
        <v>893</v>
      </c>
      <c r="F182" s="239" t="s">
        <v>308</v>
      </c>
      <c r="G182" s="239" t="s">
        <v>97</v>
      </c>
      <c r="H182" s="335" t="s">
        <v>24</v>
      </c>
      <c r="I182" s="335" t="s">
        <v>25</v>
      </c>
      <c r="J182" s="335" t="s">
        <v>45</v>
      </c>
      <c r="K182" s="335" t="s">
        <v>1458</v>
      </c>
      <c r="L182" s="241">
        <v>23.15</v>
      </c>
      <c r="M182" s="321">
        <v>1999</v>
      </c>
      <c r="N182" s="242">
        <v>36526</v>
      </c>
      <c r="O182" s="242"/>
      <c r="P182" s="243" t="s">
        <v>28</v>
      </c>
      <c r="Q182" s="239">
        <v>8.1999999999999993</v>
      </c>
      <c r="R182" s="244">
        <f t="shared" si="14"/>
        <v>189.82999999999998</v>
      </c>
      <c r="S182" s="239">
        <v>1.5</v>
      </c>
      <c r="T182" s="239">
        <f t="shared" si="15"/>
        <v>69.449999999999989</v>
      </c>
      <c r="U182" s="334">
        <v>4</v>
      </c>
      <c r="AA182" s="344"/>
      <c r="AB182" s="289"/>
      <c r="AC182" s="289"/>
    </row>
    <row r="183" spans="1:29" s="225" customFormat="1" ht="27" customHeight="1" outlineLevel="1">
      <c r="A183" s="340">
        <v>136</v>
      </c>
      <c r="B183" s="353">
        <v>17</v>
      </c>
      <c r="C183" s="270" t="s">
        <v>280</v>
      </c>
      <c r="D183" s="239" t="s">
        <v>1795</v>
      </c>
      <c r="E183" s="366" t="s">
        <v>1459</v>
      </c>
      <c r="F183" s="245" t="s">
        <v>1460</v>
      </c>
      <c r="G183" s="239" t="s">
        <v>1461</v>
      </c>
      <c r="H183" s="335" t="s">
        <v>24</v>
      </c>
      <c r="I183" s="335" t="s">
        <v>25</v>
      </c>
      <c r="J183" s="335" t="s">
        <v>45</v>
      </c>
      <c r="K183" s="353" t="s">
        <v>1476</v>
      </c>
      <c r="L183" s="241">
        <v>41.2</v>
      </c>
      <c r="M183" s="321" t="s">
        <v>1462</v>
      </c>
      <c r="N183" s="242"/>
      <c r="O183" s="242"/>
      <c r="P183" s="243" t="s">
        <v>28</v>
      </c>
      <c r="Q183" s="239">
        <v>7</v>
      </c>
      <c r="R183" s="244">
        <f t="shared" si="14"/>
        <v>288.40000000000003</v>
      </c>
      <c r="S183" s="239">
        <v>1</v>
      </c>
      <c r="T183" s="239">
        <f t="shared" si="15"/>
        <v>82.4</v>
      </c>
      <c r="U183" s="334">
        <v>3</v>
      </c>
      <c r="AA183" s="344"/>
      <c r="AB183" s="289"/>
      <c r="AC183" s="289"/>
    </row>
    <row r="184" spans="1:29" s="225" customFormat="1" ht="27" customHeight="1" outlineLevel="1">
      <c r="A184" s="340">
        <v>137</v>
      </c>
      <c r="B184" s="353">
        <v>18</v>
      </c>
      <c r="C184" s="270" t="s">
        <v>280</v>
      </c>
      <c r="D184" s="239" t="s">
        <v>1463</v>
      </c>
      <c r="E184" s="240" t="s">
        <v>894</v>
      </c>
      <c r="F184" s="239" t="s">
        <v>179</v>
      </c>
      <c r="G184" s="239" t="s">
        <v>152</v>
      </c>
      <c r="H184" s="335" t="s">
        <v>24</v>
      </c>
      <c r="I184" s="335" t="s">
        <v>25</v>
      </c>
      <c r="J184" s="335" t="s">
        <v>45</v>
      </c>
      <c r="K184" s="359" t="s">
        <v>1406</v>
      </c>
      <c r="L184" s="241">
        <v>57.8</v>
      </c>
      <c r="M184" s="321">
        <v>1974</v>
      </c>
      <c r="N184" s="242">
        <v>36526</v>
      </c>
      <c r="O184" s="242">
        <v>36526</v>
      </c>
      <c r="P184" s="243" t="s">
        <v>28</v>
      </c>
      <c r="Q184" s="239">
        <v>10</v>
      </c>
      <c r="R184" s="244">
        <f t="shared" si="14"/>
        <v>578</v>
      </c>
      <c r="S184" s="239">
        <v>0.8</v>
      </c>
      <c r="T184" s="239">
        <f t="shared" si="15"/>
        <v>92.48</v>
      </c>
      <c r="U184" s="334">
        <v>2</v>
      </c>
      <c r="AA184" s="344"/>
      <c r="AB184" s="289"/>
      <c r="AC184" s="289"/>
    </row>
    <row r="185" spans="1:29" s="225" customFormat="1" ht="27" customHeight="1" outlineLevel="1">
      <c r="A185" s="340">
        <v>138</v>
      </c>
      <c r="B185" s="353">
        <v>19</v>
      </c>
      <c r="C185" s="270" t="s">
        <v>280</v>
      </c>
      <c r="D185" s="239" t="s">
        <v>1463</v>
      </c>
      <c r="E185" s="240" t="s">
        <v>895</v>
      </c>
      <c r="F185" s="239" t="s">
        <v>313</v>
      </c>
      <c r="G185" s="239" t="s">
        <v>754</v>
      </c>
      <c r="H185" s="335" t="s">
        <v>24</v>
      </c>
      <c r="I185" s="335" t="s">
        <v>25</v>
      </c>
      <c r="J185" s="335" t="s">
        <v>45</v>
      </c>
      <c r="K185" s="359" t="s">
        <v>1406</v>
      </c>
      <c r="L185" s="241">
        <v>33</v>
      </c>
      <c r="M185" s="321">
        <v>1974</v>
      </c>
      <c r="N185" s="242">
        <v>36892</v>
      </c>
      <c r="O185" s="242"/>
      <c r="P185" s="243" t="s">
        <v>28</v>
      </c>
      <c r="Q185" s="239">
        <v>10</v>
      </c>
      <c r="R185" s="244">
        <f t="shared" si="14"/>
        <v>330</v>
      </c>
      <c r="S185" s="239">
        <v>1</v>
      </c>
      <c r="T185" s="239">
        <f t="shared" si="15"/>
        <v>66</v>
      </c>
      <c r="U185" s="334">
        <v>2</v>
      </c>
      <c r="AA185" s="344"/>
      <c r="AB185" s="289"/>
      <c r="AC185" s="289"/>
    </row>
    <row r="186" spans="1:29" s="225" customFormat="1" ht="63" customHeight="1" outlineLevel="1">
      <c r="A186" s="340">
        <v>139</v>
      </c>
      <c r="B186" s="353">
        <v>20</v>
      </c>
      <c r="C186" s="270" t="s">
        <v>280</v>
      </c>
      <c r="D186" s="239" t="s">
        <v>1464</v>
      </c>
      <c r="E186" s="360" t="s">
        <v>1465</v>
      </c>
      <c r="F186" s="361" t="s">
        <v>1468</v>
      </c>
      <c r="G186" s="239" t="s">
        <v>314</v>
      </c>
      <c r="H186" s="335" t="s">
        <v>24</v>
      </c>
      <c r="I186" s="335" t="s">
        <v>25</v>
      </c>
      <c r="J186" s="335" t="s">
        <v>45</v>
      </c>
      <c r="K186" s="335" t="s">
        <v>1470</v>
      </c>
      <c r="L186" s="241">
        <v>17.100000000000001</v>
      </c>
      <c r="M186" s="408">
        <v>2004</v>
      </c>
      <c r="N186" s="242"/>
      <c r="O186" s="242"/>
      <c r="P186" s="243" t="s">
        <v>28</v>
      </c>
      <c r="Q186" s="239">
        <v>11.5</v>
      </c>
      <c r="R186" s="244">
        <f t="shared" si="14"/>
        <v>196.65</v>
      </c>
      <c r="S186" s="239">
        <v>1</v>
      </c>
      <c r="T186" s="239">
        <f t="shared" si="15"/>
        <v>34.200000000000003</v>
      </c>
      <c r="U186" s="334">
        <v>2</v>
      </c>
      <c r="AA186" s="344"/>
      <c r="AB186" s="289"/>
      <c r="AC186" s="289"/>
    </row>
    <row r="187" spans="1:29" s="225" customFormat="1" ht="63" customHeight="1" outlineLevel="1">
      <c r="A187" s="340">
        <v>140</v>
      </c>
      <c r="B187" s="353">
        <v>21</v>
      </c>
      <c r="C187" s="270" t="s">
        <v>280</v>
      </c>
      <c r="D187" s="239" t="s">
        <v>1464</v>
      </c>
      <c r="E187" s="360" t="s">
        <v>1466</v>
      </c>
      <c r="F187" s="361" t="s">
        <v>1469</v>
      </c>
      <c r="G187" s="239" t="s">
        <v>152</v>
      </c>
      <c r="H187" s="335" t="s">
        <v>24</v>
      </c>
      <c r="I187" s="335" t="s">
        <v>25</v>
      </c>
      <c r="J187" s="335" t="s">
        <v>45</v>
      </c>
      <c r="K187" s="335" t="s">
        <v>1471</v>
      </c>
      <c r="L187" s="241">
        <v>59.2</v>
      </c>
      <c r="M187" s="408">
        <v>2004</v>
      </c>
      <c r="N187" s="242"/>
      <c r="O187" s="242"/>
      <c r="P187" s="243" t="s">
        <v>28</v>
      </c>
      <c r="Q187" s="239">
        <v>11.5</v>
      </c>
      <c r="R187" s="244">
        <f t="shared" si="14"/>
        <v>680.80000000000007</v>
      </c>
      <c r="S187" s="239">
        <v>1</v>
      </c>
      <c r="T187" s="239">
        <f t="shared" si="15"/>
        <v>118.4</v>
      </c>
      <c r="U187" s="334">
        <v>2</v>
      </c>
      <c r="AA187" s="344"/>
      <c r="AB187" s="289"/>
      <c r="AC187" s="289"/>
    </row>
    <row r="188" spans="1:29" s="225" customFormat="1" ht="63" customHeight="1" outlineLevel="1">
      <c r="A188" s="333">
        <v>141</v>
      </c>
      <c r="B188" s="353">
        <v>22</v>
      </c>
      <c r="C188" s="239" t="s">
        <v>280</v>
      </c>
      <c r="D188" s="239" t="s">
        <v>1464</v>
      </c>
      <c r="E188" s="360" t="s">
        <v>1467</v>
      </c>
      <c r="F188" s="361" t="s">
        <v>1469</v>
      </c>
      <c r="G188" s="363" t="s">
        <v>1256</v>
      </c>
      <c r="H188" s="335" t="s">
        <v>24</v>
      </c>
      <c r="I188" s="335" t="s">
        <v>25</v>
      </c>
      <c r="J188" s="335" t="s">
        <v>45</v>
      </c>
      <c r="K188" s="335" t="s">
        <v>1447</v>
      </c>
      <c r="L188" s="241">
        <v>65.2</v>
      </c>
      <c r="M188" s="408">
        <v>2004</v>
      </c>
      <c r="N188" s="242"/>
      <c r="O188" s="242"/>
      <c r="P188" s="243" t="s">
        <v>28</v>
      </c>
      <c r="Q188" s="239">
        <v>11.5</v>
      </c>
      <c r="R188" s="244">
        <f t="shared" si="14"/>
        <v>749.80000000000007</v>
      </c>
      <c r="S188" s="239">
        <v>1</v>
      </c>
      <c r="T188" s="239">
        <f t="shared" si="15"/>
        <v>130.4</v>
      </c>
      <c r="U188" s="334">
        <v>2</v>
      </c>
      <c r="AA188" s="344"/>
      <c r="AB188" s="289"/>
      <c r="AC188" s="289"/>
    </row>
    <row r="189" spans="1:29" s="225" customFormat="1" ht="30" customHeight="1" outlineLevel="1">
      <c r="A189" s="333">
        <v>142</v>
      </c>
      <c r="B189" s="353">
        <v>23</v>
      </c>
      <c r="C189" s="239" t="s">
        <v>280</v>
      </c>
      <c r="D189" s="239" t="s">
        <v>1472</v>
      </c>
      <c r="E189" s="240" t="s">
        <v>896</v>
      </c>
      <c r="F189" s="239" t="s">
        <v>316</v>
      </c>
      <c r="G189" s="239" t="s">
        <v>317</v>
      </c>
      <c r="H189" s="335" t="s">
        <v>24</v>
      </c>
      <c r="I189" s="335" t="s">
        <v>25</v>
      </c>
      <c r="J189" s="335" t="s">
        <v>45</v>
      </c>
      <c r="K189" s="335" t="s">
        <v>1393</v>
      </c>
      <c r="L189" s="241">
        <v>15.1</v>
      </c>
      <c r="M189" s="408">
        <v>2006</v>
      </c>
      <c r="N189" s="242"/>
      <c r="O189" s="242"/>
      <c r="P189" s="243" t="s">
        <v>48</v>
      </c>
      <c r="Q189" s="239">
        <v>10</v>
      </c>
      <c r="R189" s="244">
        <f t="shared" si="14"/>
        <v>151</v>
      </c>
      <c r="S189" s="239">
        <v>1</v>
      </c>
      <c r="T189" s="239">
        <f t="shared" si="15"/>
        <v>30.2</v>
      </c>
      <c r="U189" s="334">
        <v>5</v>
      </c>
      <c r="AA189" s="344"/>
      <c r="AB189" s="289"/>
      <c r="AC189" s="289"/>
    </row>
    <row r="190" spans="1:29" s="225" customFormat="1" ht="57" customHeight="1" outlineLevel="1">
      <c r="A190" s="458"/>
      <c r="B190" s="457">
        <v>24</v>
      </c>
      <c r="C190" s="239"/>
      <c r="D190" s="239" t="s">
        <v>1796</v>
      </c>
      <c r="E190" s="479" t="s">
        <v>1797</v>
      </c>
      <c r="F190" s="239" t="s">
        <v>1763</v>
      </c>
      <c r="G190" s="239" t="s">
        <v>1764</v>
      </c>
      <c r="H190" s="457" t="s">
        <v>24</v>
      </c>
      <c r="I190" s="457" t="s">
        <v>25</v>
      </c>
      <c r="J190" s="457"/>
      <c r="K190" s="457" t="s">
        <v>27</v>
      </c>
      <c r="L190" s="457">
        <v>21.9</v>
      </c>
      <c r="M190" s="408">
        <v>1972</v>
      </c>
      <c r="N190" s="242"/>
      <c r="O190" s="242"/>
      <c r="P190" s="460"/>
      <c r="Q190" s="239"/>
      <c r="R190" s="244"/>
      <c r="S190" s="239"/>
      <c r="T190" s="239"/>
      <c r="U190" s="459">
        <v>3</v>
      </c>
      <c r="AA190" s="344"/>
      <c r="AB190" s="289"/>
      <c r="AC190" s="289"/>
    </row>
    <row r="191" spans="1:29" s="225" customFormat="1" ht="57" customHeight="1" outlineLevel="1">
      <c r="A191" s="458"/>
      <c r="B191" s="457">
        <v>25</v>
      </c>
      <c r="C191" s="239"/>
      <c r="D191" s="239" t="s">
        <v>1796</v>
      </c>
      <c r="E191" s="479" t="s">
        <v>1797</v>
      </c>
      <c r="F191" s="239" t="s">
        <v>1763</v>
      </c>
      <c r="G191" s="239" t="s">
        <v>1764</v>
      </c>
      <c r="H191" s="457" t="s">
        <v>24</v>
      </c>
      <c r="I191" s="457" t="s">
        <v>25</v>
      </c>
      <c r="J191" s="457"/>
      <c r="K191" s="457" t="s">
        <v>1765</v>
      </c>
      <c r="L191" s="457">
        <v>41.41</v>
      </c>
      <c r="M191" s="408"/>
      <c r="N191" s="242"/>
      <c r="O191" s="242"/>
      <c r="P191" s="460"/>
      <c r="Q191" s="239"/>
      <c r="R191" s="244"/>
      <c r="S191" s="239"/>
      <c r="T191" s="239"/>
      <c r="U191" s="459">
        <v>3</v>
      </c>
      <c r="AA191" s="344"/>
      <c r="AB191" s="289"/>
      <c r="AC191" s="289"/>
    </row>
    <row r="192" spans="1:29" s="225" customFormat="1" ht="15" customHeight="1">
      <c r="A192" s="354"/>
      <c r="B192" s="499"/>
      <c r="C192" s="508"/>
      <c r="D192" s="508"/>
      <c r="E192" s="508"/>
      <c r="F192" s="508"/>
      <c r="G192" s="508"/>
      <c r="H192" s="500"/>
      <c r="I192" s="353" t="s">
        <v>1131</v>
      </c>
      <c r="J192" s="499">
        <f>COUNTIF(I167:I191,I188)</f>
        <v>25</v>
      </c>
      <c r="K192" s="500"/>
      <c r="L192" s="241">
        <f>SUM(L167:L191)</f>
        <v>934.43</v>
      </c>
      <c r="M192" s="408" t="s">
        <v>1736</v>
      </c>
      <c r="N192" s="242"/>
      <c r="O192" s="242"/>
      <c r="P192" s="357"/>
      <c r="Q192" s="239"/>
      <c r="R192" s="244"/>
      <c r="S192" s="239"/>
      <c r="T192" s="239"/>
      <c r="U192" s="355"/>
      <c r="AA192" s="344"/>
      <c r="AB192" s="289"/>
      <c r="AC192" s="289"/>
    </row>
    <row r="193" spans="1:29" s="225" customFormat="1" ht="15" customHeight="1">
      <c r="A193" s="354"/>
      <c r="B193" s="499"/>
      <c r="C193" s="508"/>
      <c r="D193" s="508"/>
      <c r="E193" s="508"/>
      <c r="F193" s="508"/>
      <c r="G193" s="508"/>
      <c r="H193" s="500"/>
      <c r="I193" s="353" t="s">
        <v>51</v>
      </c>
      <c r="J193" s="499">
        <f>COUNTIF(I167:I191,I193)</f>
        <v>0</v>
      </c>
      <c r="K193" s="500"/>
      <c r="L193" s="353">
        <v>0</v>
      </c>
      <c r="M193" s="408" t="s">
        <v>1736</v>
      </c>
      <c r="N193" s="242"/>
      <c r="O193" s="242"/>
      <c r="P193" s="357"/>
      <c r="Q193" s="239"/>
      <c r="R193" s="244"/>
      <c r="S193" s="239"/>
      <c r="T193" s="239"/>
      <c r="U193" s="355"/>
      <c r="AA193" s="344"/>
      <c r="AB193" s="289"/>
      <c r="AC193" s="289"/>
    </row>
    <row r="194" spans="1:29" s="225" customFormat="1" ht="15" customHeight="1">
      <c r="A194" s="333">
        <v>148</v>
      </c>
      <c r="B194" s="499"/>
      <c r="C194" s="508"/>
      <c r="D194" s="508"/>
      <c r="E194" s="508"/>
      <c r="F194" s="508"/>
      <c r="G194" s="508"/>
      <c r="H194" s="500"/>
      <c r="I194" s="353" t="s">
        <v>121</v>
      </c>
      <c r="J194" s="505">
        <f>COUNTIF(I167:I191,I194)</f>
        <v>0</v>
      </c>
      <c r="K194" s="505"/>
      <c r="L194" s="353">
        <v>0</v>
      </c>
      <c r="M194" s="408" t="s">
        <v>1736</v>
      </c>
      <c r="N194" s="242"/>
      <c r="O194" s="242"/>
      <c r="P194" s="239"/>
      <c r="Q194" s="239"/>
      <c r="R194" s="244"/>
      <c r="S194" s="239"/>
      <c r="T194" s="239"/>
      <c r="U194" s="353"/>
      <c r="AA194" s="344"/>
      <c r="AB194" s="289"/>
      <c r="AC194" s="345"/>
    </row>
    <row r="195" spans="1:29" s="225" customFormat="1" ht="15" customHeight="1">
      <c r="A195" s="354"/>
      <c r="B195" s="496" t="s">
        <v>1482</v>
      </c>
      <c r="C195" s="497"/>
      <c r="D195" s="497"/>
      <c r="E195" s="497"/>
      <c r="F195" s="497"/>
      <c r="G195" s="497"/>
      <c r="H195" s="498"/>
      <c r="I195" s="353" t="s">
        <v>1131</v>
      </c>
      <c r="J195" s="506">
        <v>2</v>
      </c>
      <c r="K195" s="507"/>
      <c r="L195" s="241">
        <f>L188+L180</f>
        <v>143.66</v>
      </c>
      <c r="M195" s="408" t="s">
        <v>1736</v>
      </c>
      <c r="N195" s="242"/>
      <c r="O195" s="242"/>
      <c r="P195" s="239"/>
      <c r="Q195" s="239"/>
      <c r="R195" s="244"/>
      <c r="S195" s="239"/>
      <c r="T195" s="239"/>
      <c r="U195" s="353"/>
      <c r="AA195" s="344"/>
      <c r="AB195" s="289"/>
      <c r="AC195" s="345"/>
    </row>
    <row r="196" spans="1:29" ht="12.75" customHeight="1" collapsed="1">
      <c r="A196" s="340"/>
      <c r="B196" s="508"/>
      <c r="C196" s="508"/>
      <c r="D196" s="508"/>
      <c r="E196" s="508"/>
      <c r="F196" s="508"/>
      <c r="G196" s="508"/>
      <c r="H196" s="508"/>
      <c r="I196" s="500"/>
      <c r="J196" s="353">
        <f>SUM(J192:K194)</f>
        <v>25</v>
      </c>
      <c r="K196" s="239" t="s">
        <v>1085</v>
      </c>
      <c r="L196" s="241">
        <f>SUM(L192:L194)</f>
        <v>934.43</v>
      </c>
      <c r="M196" s="408" t="s">
        <v>1736</v>
      </c>
      <c r="N196" s="242"/>
      <c r="O196" s="242"/>
      <c r="P196" s="239"/>
      <c r="Q196" s="239"/>
      <c r="R196" s="244"/>
      <c r="S196" s="239"/>
      <c r="T196" s="239"/>
      <c r="U196" s="335"/>
    </row>
    <row r="197" spans="1:29" ht="17.25" customHeight="1">
      <c r="A197" s="318"/>
      <c r="B197" s="504" t="s">
        <v>1102</v>
      </c>
      <c r="C197" s="504"/>
      <c r="D197" s="504"/>
      <c r="E197" s="504"/>
      <c r="F197" s="504"/>
      <c r="G197" s="504"/>
      <c r="H197" s="504"/>
      <c r="I197" s="504"/>
      <c r="J197" s="504"/>
      <c r="K197" s="504"/>
      <c r="L197" s="504"/>
      <c r="M197" s="504"/>
      <c r="N197" s="504"/>
      <c r="O197" s="504"/>
      <c r="P197" s="504"/>
      <c r="Q197" s="504"/>
      <c r="R197" s="504"/>
      <c r="S197" s="504"/>
      <c r="T197" s="504"/>
      <c r="U197" s="504"/>
    </row>
    <row r="198" spans="1:29" ht="17.25" customHeight="1" outlineLevel="1">
      <c r="A198" s="318"/>
      <c r="B198" s="335">
        <v>1</v>
      </c>
      <c r="C198" s="271" t="s">
        <v>322</v>
      </c>
      <c r="D198" s="239" t="s">
        <v>1798</v>
      </c>
      <c r="E198" s="240" t="s">
        <v>1242</v>
      </c>
      <c r="F198" s="239" t="s">
        <v>1250</v>
      </c>
      <c r="G198" s="239" t="s">
        <v>1260</v>
      </c>
      <c r="H198" s="335" t="s">
        <v>88</v>
      </c>
      <c r="I198" s="335" t="s">
        <v>25</v>
      </c>
      <c r="J198" s="335" t="s">
        <v>45</v>
      </c>
      <c r="K198" s="335" t="s">
        <v>1268</v>
      </c>
      <c r="L198" s="241">
        <v>126.4</v>
      </c>
      <c r="M198" s="321">
        <v>1981</v>
      </c>
      <c r="N198" s="242"/>
      <c r="O198" s="242"/>
      <c r="P198" s="243" t="s">
        <v>28</v>
      </c>
      <c r="Q198" s="239">
        <v>10</v>
      </c>
      <c r="R198" s="244">
        <f>Q198*L198</f>
        <v>1264</v>
      </c>
      <c r="S198" s="239">
        <v>1</v>
      </c>
      <c r="T198" s="239">
        <f>S198*L198*2</f>
        <v>252.8</v>
      </c>
      <c r="U198" s="334">
        <v>3</v>
      </c>
    </row>
    <row r="199" spans="1:29" ht="30.75" customHeight="1" outlineLevel="1">
      <c r="A199" s="318"/>
      <c r="B199" s="371">
        <v>2</v>
      </c>
      <c r="C199" s="239" t="s">
        <v>322</v>
      </c>
      <c r="D199" s="239" t="s">
        <v>1798</v>
      </c>
      <c r="E199" s="240" t="s">
        <v>1243</v>
      </c>
      <c r="F199" s="239" t="s">
        <v>1250</v>
      </c>
      <c r="G199" s="363" t="s">
        <v>1256</v>
      </c>
      <c r="H199" s="371" t="s">
        <v>88</v>
      </c>
      <c r="I199" s="371" t="s">
        <v>25</v>
      </c>
      <c r="J199" s="371" t="s">
        <v>45</v>
      </c>
      <c r="K199" s="371" t="s">
        <v>1211</v>
      </c>
      <c r="L199" s="241">
        <v>46.2</v>
      </c>
      <c r="M199" s="321">
        <v>1982</v>
      </c>
      <c r="N199" s="242"/>
      <c r="O199" s="242"/>
      <c r="P199" s="369" t="s">
        <v>28</v>
      </c>
      <c r="Q199" s="239">
        <v>10</v>
      </c>
      <c r="R199" s="244">
        <f>Q199*L199</f>
        <v>462</v>
      </c>
      <c r="S199" s="239">
        <v>1</v>
      </c>
      <c r="T199" s="239">
        <f>S199*L199*2</f>
        <v>92.4</v>
      </c>
      <c r="U199" s="368">
        <v>3</v>
      </c>
    </row>
    <row r="200" spans="1:29" ht="27.75" customHeight="1" outlineLevel="1">
      <c r="A200" s="318"/>
      <c r="B200" s="335">
        <v>3</v>
      </c>
      <c r="C200" s="271" t="s">
        <v>322</v>
      </c>
      <c r="D200" s="239" t="s">
        <v>1251</v>
      </c>
      <c r="E200" s="240" t="s">
        <v>1244</v>
      </c>
      <c r="F200" s="239" t="s">
        <v>326</v>
      </c>
      <c r="G200" s="239" t="s">
        <v>60</v>
      </c>
      <c r="H200" s="335" t="s">
        <v>88</v>
      </c>
      <c r="I200" s="335" t="s">
        <v>25</v>
      </c>
      <c r="J200" s="335" t="s">
        <v>45</v>
      </c>
      <c r="K200" s="335" t="s">
        <v>1269</v>
      </c>
      <c r="L200" s="241">
        <v>18.399999999999999</v>
      </c>
      <c r="M200" s="321">
        <v>1979</v>
      </c>
      <c r="N200" s="242"/>
      <c r="O200" s="242"/>
      <c r="P200" s="243" t="s">
        <v>41</v>
      </c>
      <c r="Q200" s="239">
        <v>7</v>
      </c>
      <c r="R200" s="244">
        <f t="shared" ref="R200" si="16">Q200*L200</f>
        <v>128.79999999999998</v>
      </c>
      <c r="S200" s="239">
        <v>1</v>
      </c>
      <c r="T200" s="239">
        <f t="shared" ref="T200" si="17">S200*L200*2</f>
        <v>36.799999999999997</v>
      </c>
      <c r="U200" s="334">
        <v>3</v>
      </c>
    </row>
    <row r="201" spans="1:29" ht="27.75" customHeight="1" outlineLevel="1">
      <c r="A201" s="340">
        <v>152</v>
      </c>
      <c r="B201" s="335">
        <v>4</v>
      </c>
      <c r="C201" s="271" t="s">
        <v>322</v>
      </c>
      <c r="D201" s="239" t="s">
        <v>1251</v>
      </c>
      <c r="E201" s="240" t="s">
        <v>1245</v>
      </c>
      <c r="F201" s="239" t="s">
        <v>326</v>
      </c>
      <c r="G201" s="239" t="s">
        <v>1260</v>
      </c>
      <c r="H201" s="335" t="s">
        <v>88</v>
      </c>
      <c r="I201" s="335" t="s">
        <v>51</v>
      </c>
      <c r="J201" s="335" t="s">
        <v>45</v>
      </c>
      <c r="K201" s="335" t="s">
        <v>1270</v>
      </c>
      <c r="L201" s="241">
        <v>57.2</v>
      </c>
      <c r="M201" s="321">
        <v>1962</v>
      </c>
      <c r="N201" s="242"/>
      <c r="O201" s="242"/>
      <c r="P201" s="243" t="s">
        <v>41</v>
      </c>
      <c r="Q201" s="239">
        <v>7</v>
      </c>
      <c r="R201" s="244">
        <f>Q201*L201</f>
        <v>400.40000000000003</v>
      </c>
      <c r="S201" s="239">
        <v>0.75</v>
      </c>
      <c r="T201" s="239">
        <f>S201*L201*2</f>
        <v>85.800000000000011</v>
      </c>
      <c r="U201" s="334">
        <v>3</v>
      </c>
    </row>
    <row r="202" spans="1:29" ht="27.75" customHeight="1" outlineLevel="1">
      <c r="A202" s="340">
        <v>154</v>
      </c>
      <c r="B202" s="335">
        <v>5</v>
      </c>
      <c r="C202" s="271" t="s">
        <v>322</v>
      </c>
      <c r="D202" s="239" t="s">
        <v>1251</v>
      </c>
      <c r="E202" s="240" t="s">
        <v>1246</v>
      </c>
      <c r="F202" s="239" t="s">
        <v>326</v>
      </c>
      <c r="G202" s="239" t="s">
        <v>1259</v>
      </c>
      <c r="H202" s="335" t="s">
        <v>88</v>
      </c>
      <c r="I202" s="335" t="s">
        <v>25</v>
      </c>
      <c r="J202" s="335" t="s">
        <v>45</v>
      </c>
      <c r="K202" s="335" t="s">
        <v>34</v>
      </c>
      <c r="L202" s="241">
        <v>51.2</v>
      </c>
      <c r="M202" s="321">
        <v>1967</v>
      </c>
      <c r="N202" s="242"/>
      <c r="O202" s="242"/>
      <c r="P202" s="243" t="s">
        <v>41</v>
      </c>
      <c r="Q202" s="239">
        <v>7</v>
      </c>
      <c r="R202" s="244">
        <f t="shared" ref="R202:R213" si="18">Q202*L202</f>
        <v>358.40000000000003</v>
      </c>
      <c r="S202" s="239">
        <v>0.45</v>
      </c>
      <c r="T202" s="239">
        <f t="shared" ref="T202:T213" si="19">S202*L202*2</f>
        <v>46.080000000000005</v>
      </c>
      <c r="U202" s="334">
        <v>3</v>
      </c>
    </row>
    <row r="203" spans="1:29" ht="27.75" customHeight="1" outlineLevel="1">
      <c r="A203" s="340">
        <v>155</v>
      </c>
      <c r="B203" s="335">
        <v>6</v>
      </c>
      <c r="C203" s="271" t="s">
        <v>322</v>
      </c>
      <c r="D203" s="239" t="s">
        <v>1251</v>
      </c>
      <c r="E203" s="240" t="s">
        <v>1247</v>
      </c>
      <c r="F203" s="239" t="s">
        <v>1249</v>
      </c>
      <c r="G203" s="239" t="s">
        <v>1258</v>
      </c>
      <c r="H203" s="335" t="s">
        <v>88</v>
      </c>
      <c r="I203" s="335" t="s">
        <v>25</v>
      </c>
      <c r="J203" s="266" t="s">
        <v>127</v>
      </c>
      <c r="K203" s="335" t="s">
        <v>1271</v>
      </c>
      <c r="L203" s="241">
        <v>41.2</v>
      </c>
      <c r="M203" s="321">
        <v>2002</v>
      </c>
      <c r="N203" s="242"/>
      <c r="O203" s="242"/>
      <c r="P203" s="243" t="s">
        <v>28</v>
      </c>
      <c r="Q203" s="239">
        <v>10</v>
      </c>
      <c r="R203" s="244">
        <f>Q203*L203</f>
        <v>412</v>
      </c>
      <c r="S203" s="239">
        <v>0.78</v>
      </c>
      <c r="T203" s="239">
        <f>S203*L203*2</f>
        <v>64.272000000000006</v>
      </c>
      <c r="U203" s="334">
        <v>3</v>
      </c>
    </row>
    <row r="204" spans="1:29" ht="27.75" customHeight="1" outlineLevel="1">
      <c r="A204" s="340">
        <v>156</v>
      </c>
      <c r="B204" s="335">
        <v>7</v>
      </c>
      <c r="C204" s="271" t="s">
        <v>322</v>
      </c>
      <c r="D204" s="239" t="s">
        <v>1251</v>
      </c>
      <c r="E204" s="240" t="s">
        <v>1248</v>
      </c>
      <c r="F204" s="239" t="s">
        <v>1249</v>
      </c>
      <c r="G204" s="239" t="s">
        <v>1257</v>
      </c>
      <c r="H204" s="335" t="s">
        <v>88</v>
      </c>
      <c r="I204" s="335" t="s">
        <v>25</v>
      </c>
      <c r="J204" s="335" t="s">
        <v>45</v>
      </c>
      <c r="K204" s="335" t="s">
        <v>1271</v>
      </c>
      <c r="L204" s="241">
        <v>24.1</v>
      </c>
      <c r="M204" s="321">
        <v>2002</v>
      </c>
      <c r="N204" s="242"/>
      <c r="O204" s="242"/>
      <c r="P204" s="239" t="s">
        <v>28</v>
      </c>
      <c r="Q204" s="239">
        <v>10</v>
      </c>
      <c r="R204" s="244">
        <f>Q204*L204</f>
        <v>241</v>
      </c>
      <c r="S204" s="239">
        <v>1</v>
      </c>
      <c r="T204" s="239">
        <f>S204*L204*2</f>
        <v>48.2</v>
      </c>
      <c r="U204" s="335">
        <v>3</v>
      </c>
    </row>
    <row r="205" spans="1:29" ht="27" customHeight="1" outlineLevel="1">
      <c r="A205" s="340"/>
      <c r="B205" s="479">
        <v>8</v>
      </c>
      <c r="C205" s="286" t="s">
        <v>638</v>
      </c>
      <c r="D205" s="486" t="s">
        <v>1799</v>
      </c>
      <c r="E205" s="240" t="s">
        <v>1063</v>
      </c>
      <c r="F205" s="239" t="s">
        <v>642</v>
      </c>
      <c r="G205" s="239" t="s">
        <v>643</v>
      </c>
      <c r="H205" s="335" t="s">
        <v>24</v>
      </c>
      <c r="I205" s="335" t="s">
        <v>121</v>
      </c>
      <c r="J205" s="335" t="s">
        <v>127</v>
      </c>
      <c r="K205" s="335" t="s">
        <v>516</v>
      </c>
      <c r="L205" s="241">
        <v>9</v>
      </c>
      <c r="M205" s="321">
        <v>1996</v>
      </c>
      <c r="N205" s="246" t="s">
        <v>644</v>
      </c>
      <c r="O205" s="242"/>
      <c r="P205" s="243" t="s">
        <v>28</v>
      </c>
      <c r="Q205" s="239">
        <v>7.4</v>
      </c>
      <c r="R205" s="244">
        <f>Q205*L205</f>
        <v>66.600000000000009</v>
      </c>
      <c r="S205" s="239">
        <v>0.5</v>
      </c>
      <c r="T205" s="239">
        <f>S205*L205*2</f>
        <v>9</v>
      </c>
      <c r="U205" s="334">
        <v>5</v>
      </c>
    </row>
    <row r="206" spans="1:29" ht="27" customHeight="1" outlineLevel="1">
      <c r="A206" s="340"/>
      <c r="B206" s="479">
        <v>9</v>
      </c>
      <c r="C206" s="271" t="s">
        <v>322</v>
      </c>
      <c r="D206" s="486" t="s">
        <v>1799</v>
      </c>
      <c r="E206" s="240" t="s">
        <v>906</v>
      </c>
      <c r="F206" s="239" t="s">
        <v>328</v>
      </c>
      <c r="G206" s="239" t="s">
        <v>1124</v>
      </c>
      <c r="H206" s="335" t="s">
        <v>24</v>
      </c>
      <c r="I206" s="335" t="s">
        <v>25</v>
      </c>
      <c r="J206" s="335" t="s">
        <v>45</v>
      </c>
      <c r="K206" s="335" t="s">
        <v>1268</v>
      </c>
      <c r="L206" s="241">
        <v>18</v>
      </c>
      <c r="M206" s="408">
        <v>2006</v>
      </c>
      <c r="N206" s="242"/>
      <c r="O206" s="242"/>
      <c r="P206" s="243" t="s">
        <v>48</v>
      </c>
      <c r="Q206" s="239">
        <v>10</v>
      </c>
      <c r="R206" s="244">
        <f t="shared" si="18"/>
        <v>180</v>
      </c>
      <c r="S206" s="239">
        <v>1.2</v>
      </c>
      <c r="T206" s="239">
        <f t="shared" si="19"/>
        <v>43.199999999999996</v>
      </c>
      <c r="U206" s="334">
        <v>4</v>
      </c>
    </row>
    <row r="207" spans="1:29" s="225" customFormat="1" ht="18.75" customHeight="1" outlineLevel="1">
      <c r="A207" s="367">
        <v>159</v>
      </c>
      <c r="B207" s="371">
        <v>10</v>
      </c>
      <c r="C207" s="239" t="s">
        <v>322</v>
      </c>
      <c r="D207" s="239" t="s">
        <v>1252</v>
      </c>
      <c r="E207" s="240" t="s">
        <v>909</v>
      </c>
      <c r="F207" s="239" t="s">
        <v>330</v>
      </c>
      <c r="G207" s="239" t="s">
        <v>1254</v>
      </c>
      <c r="H207" s="371" t="s">
        <v>24</v>
      </c>
      <c r="I207" s="371" t="s">
        <v>51</v>
      </c>
      <c r="J207" s="371" t="s">
        <v>45</v>
      </c>
      <c r="K207" s="371" t="s">
        <v>1272</v>
      </c>
      <c r="L207" s="241">
        <v>20.5</v>
      </c>
      <c r="M207" s="321">
        <v>1992</v>
      </c>
      <c r="N207" s="242">
        <v>36161</v>
      </c>
      <c r="O207" s="242"/>
      <c r="P207" s="369" t="s">
        <v>28</v>
      </c>
      <c r="Q207" s="239">
        <v>8</v>
      </c>
      <c r="R207" s="244">
        <f t="shared" si="18"/>
        <v>164</v>
      </c>
      <c r="S207" s="239">
        <v>0.75</v>
      </c>
      <c r="T207" s="239">
        <f t="shared" si="19"/>
        <v>30.75</v>
      </c>
      <c r="U207" s="368">
        <v>4</v>
      </c>
      <c r="AA207" s="344"/>
      <c r="AB207" s="289"/>
      <c r="AC207" s="289"/>
    </row>
    <row r="208" spans="1:29" ht="18.75" customHeight="1" outlineLevel="1">
      <c r="A208" s="340">
        <v>160</v>
      </c>
      <c r="B208" s="335">
        <v>11</v>
      </c>
      <c r="C208" s="271" t="s">
        <v>322</v>
      </c>
      <c r="D208" s="239" t="s">
        <v>1252</v>
      </c>
      <c r="E208" s="240" t="s">
        <v>910</v>
      </c>
      <c r="F208" s="239" t="s">
        <v>1253</v>
      </c>
      <c r="G208" s="239" t="s">
        <v>1260</v>
      </c>
      <c r="H208" s="335" t="s">
        <v>24</v>
      </c>
      <c r="I208" s="335" t="s">
        <v>51</v>
      </c>
      <c r="J208" s="335" t="s">
        <v>45</v>
      </c>
      <c r="K208" s="335" t="s">
        <v>1273</v>
      </c>
      <c r="L208" s="241">
        <v>42.6</v>
      </c>
      <c r="M208" s="321">
        <v>1991</v>
      </c>
      <c r="N208" s="242"/>
      <c r="O208" s="242"/>
      <c r="P208" s="243" t="s">
        <v>28</v>
      </c>
      <c r="Q208" s="239">
        <v>8</v>
      </c>
      <c r="R208" s="244">
        <f t="shared" si="18"/>
        <v>340.8</v>
      </c>
      <c r="S208" s="239">
        <v>0.75</v>
      </c>
      <c r="T208" s="239">
        <f t="shared" si="19"/>
        <v>63.900000000000006</v>
      </c>
      <c r="U208" s="334">
        <v>4</v>
      </c>
    </row>
    <row r="209" spans="1:29" ht="51" customHeight="1" outlineLevel="1">
      <c r="A209" s="340">
        <v>161</v>
      </c>
      <c r="B209" s="335">
        <v>12</v>
      </c>
      <c r="C209" s="271" t="s">
        <v>322</v>
      </c>
      <c r="D209" s="239" t="s">
        <v>1255</v>
      </c>
      <c r="E209" s="240" t="s">
        <v>911</v>
      </c>
      <c r="F209" s="239" t="s">
        <v>331</v>
      </c>
      <c r="G209" s="239" t="s">
        <v>1084</v>
      </c>
      <c r="H209" s="335" t="s">
        <v>24</v>
      </c>
      <c r="I209" s="335" t="s">
        <v>51</v>
      </c>
      <c r="J209" s="335" t="s">
        <v>45</v>
      </c>
      <c r="K209" s="335" t="s">
        <v>1274</v>
      </c>
      <c r="L209" s="241">
        <v>30.6</v>
      </c>
      <c r="M209" s="321">
        <v>1972</v>
      </c>
      <c r="N209" s="242">
        <v>35431</v>
      </c>
      <c r="O209" s="242"/>
      <c r="P209" s="243" t="s">
        <v>28</v>
      </c>
      <c r="Q209" s="239">
        <v>7</v>
      </c>
      <c r="R209" s="244">
        <f t="shared" si="18"/>
        <v>214.20000000000002</v>
      </c>
      <c r="S209" s="239">
        <v>0.75</v>
      </c>
      <c r="T209" s="239">
        <f t="shared" si="19"/>
        <v>45.900000000000006</v>
      </c>
      <c r="U209" s="334">
        <v>4</v>
      </c>
    </row>
    <row r="210" spans="1:29" ht="19.5" customHeight="1" outlineLevel="1">
      <c r="A210" s="340">
        <v>162</v>
      </c>
      <c r="B210" s="335">
        <v>13</v>
      </c>
      <c r="C210" s="271" t="s">
        <v>322</v>
      </c>
      <c r="D210" s="239" t="s">
        <v>1264</v>
      </c>
      <c r="E210" s="240" t="s">
        <v>912</v>
      </c>
      <c r="F210" s="239" t="s">
        <v>1262</v>
      </c>
      <c r="G210" s="239" t="s">
        <v>1261</v>
      </c>
      <c r="H210" s="335" t="s">
        <v>24</v>
      </c>
      <c r="I210" s="335" t="s">
        <v>25</v>
      </c>
      <c r="J210" s="335" t="s">
        <v>45</v>
      </c>
      <c r="K210" s="335" t="s">
        <v>1212</v>
      </c>
      <c r="L210" s="241">
        <v>14.1</v>
      </c>
      <c r="M210" s="321">
        <v>1998</v>
      </c>
      <c r="N210" s="242"/>
      <c r="O210" s="242"/>
      <c r="P210" s="243" t="s">
        <v>28</v>
      </c>
      <c r="Q210" s="239">
        <v>8</v>
      </c>
      <c r="R210" s="244">
        <f t="shared" si="18"/>
        <v>112.8</v>
      </c>
      <c r="S210" s="239">
        <v>1</v>
      </c>
      <c r="T210" s="239">
        <f t="shared" si="19"/>
        <v>28.2</v>
      </c>
      <c r="U210" s="334">
        <v>4</v>
      </c>
    </row>
    <row r="211" spans="1:29" ht="52.5" customHeight="1" outlineLevel="1">
      <c r="A211" s="340">
        <v>163</v>
      </c>
      <c r="B211" s="335">
        <v>14</v>
      </c>
      <c r="C211" s="271" t="s">
        <v>322</v>
      </c>
      <c r="D211" s="239" t="s">
        <v>1265</v>
      </c>
      <c r="E211" s="240" t="s">
        <v>913</v>
      </c>
      <c r="F211" s="239" t="s">
        <v>1263</v>
      </c>
      <c r="G211" s="239" t="s">
        <v>334</v>
      </c>
      <c r="H211" s="335" t="s">
        <v>24</v>
      </c>
      <c r="I211" s="335" t="s">
        <v>51</v>
      </c>
      <c r="J211" s="335" t="s">
        <v>45</v>
      </c>
      <c r="K211" s="335" t="s">
        <v>1275</v>
      </c>
      <c r="L211" s="241">
        <v>33.49</v>
      </c>
      <c r="M211" s="321">
        <v>1985</v>
      </c>
      <c r="N211" s="242">
        <v>36161</v>
      </c>
      <c r="O211" s="242"/>
      <c r="P211" s="243" t="s">
        <v>28</v>
      </c>
      <c r="Q211" s="239">
        <v>8</v>
      </c>
      <c r="R211" s="244">
        <f t="shared" si="18"/>
        <v>267.92</v>
      </c>
      <c r="S211" s="239">
        <v>0.75</v>
      </c>
      <c r="T211" s="239">
        <f t="shared" si="19"/>
        <v>50.234999999999999</v>
      </c>
      <c r="U211" s="334">
        <v>4</v>
      </c>
    </row>
    <row r="212" spans="1:29" ht="52.5" customHeight="1" outlineLevel="1">
      <c r="A212" s="340">
        <v>164</v>
      </c>
      <c r="B212" s="335">
        <v>15</v>
      </c>
      <c r="C212" s="271" t="s">
        <v>322</v>
      </c>
      <c r="D212" s="239" t="s">
        <v>1265</v>
      </c>
      <c r="E212" s="240" t="s">
        <v>914</v>
      </c>
      <c r="F212" s="239" t="s">
        <v>1263</v>
      </c>
      <c r="G212" s="239" t="s">
        <v>327</v>
      </c>
      <c r="H212" s="335" t="s">
        <v>24</v>
      </c>
      <c r="I212" s="335" t="s">
        <v>51</v>
      </c>
      <c r="J212" s="335" t="s">
        <v>45</v>
      </c>
      <c r="K212" s="335" t="s">
        <v>1275</v>
      </c>
      <c r="L212" s="241">
        <v>34.14</v>
      </c>
      <c r="M212" s="321">
        <v>1986</v>
      </c>
      <c r="N212" s="242">
        <v>36161</v>
      </c>
      <c r="O212" s="242"/>
      <c r="P212" s="243" t="s">
        <v>28</v>
      </c>
      <c r="Q212" s="239">
        <v>8</v>
      </c>
      <c r="R212" s="244">
        <f t="shared" si="18"/>
        <v>273.12</v>
      </c>
      <c r="S212" s="239">
        <v>0.75</v>
      </c>
      <c r="T212" s="239">
        <f t="shared" si="19"/>
        <v>51.21</v>
      </c>
      <c r="U212" s="334">
        <v>4</v>
      </c>
      <c r="AC212" s="345"/>
    </row>
    <row r="213" spans="1:29" ht="30.75" customHeight="1" outlineLevel="1">
      <c r="A213" s="340">
        <v>165</v>
      </c>
      <c r="B213" s="335">
        <v>16</v>
      </c>
      <c r="C213" s="271" t="s">
        <v>322</v>
      </c>
      <c r="D213" s="239" t="s">
        <v>1800</v>
      </c>
      <c r="E213" s="240" t="s">
        <v>915</v>
      </c>
      <c r="F213" s="239" t="s">
        <v>1266</v>
      </c>
      <c r="G213" s="239" t="s">
        <v>273</v>
      </c>
      <c r="H213" s="335" t="s">
        <v>24</v>
      </c>
      <c r="I213" s="335" t="s">
        <v>25</v>
      </c>
      <c r="J213" s="479" t="s">
        <v>1801</v>
      </c>
      <c r="K213" s="335" t="s">
        <v>1170</v>
      </c>
      <c r="L213" s="241">
        <v>72.3</v>
      </c>
      <c r="M213" s="321">
        <v>2015</v>
      </c>
      <c r="N213" s="242"/>
      <c r="O213" s="242"/>
      <c r="P213" s="239" t="s">
        <v>41</v>
      </c>
      <c r="Q213" s="239">
        <v>6</v>
      </c>
      <c r="R213" s="244">
        <f t="shared" si="18"/>
        <v>433.79999999999995</v>
      </c>
      <c r="S213" s="239">
        <v>1</v>
      </c>
      <c r="T213" s="239">
        <f t="shared" si="19"/>
        <v>144.6</v>
      </c>
      <c r="U213" s="335">
        <v>4</v>
      </c>
      <c r="AC213" s="345"/>
    </row>
    <row r="214" spans="1:29" ht="24" customHeight="1" outlineLevel="1">
      <c r="A214" s="340">
        <v>166</v>
      </c>
      <c r="B214" s="335">
        <v>17</v>
      </c>
      <c r="C214" s="271" t="s">
        <v>322</v>
      </c>
      <c r="D214" s="239" t="s">
        <v>1267</v>
      </c>
      <c r="E214" s="240" t="s">
        <v>1079</v>
      </c>
      <c r="F214" s="239" t="s">
        <v>1080</v>
      </c>
      <c r="G214" s="239" t="s">
        <v>1081</v>
      </c>
      <c r="H214" s="335"/>
      <c r="I214" s="335" t="s">
        <v>51</v>
      </c>
      <c r="J214" s="335" t="s">
        <v>45</v>
      </c>
      <c r="K214" s="335" t="s">
        <v>1276</v>
      </c>
      <c r="L214" s="241">
        <v>90</v>
      </c>
      <c r="M214" s="321">
        <v>1998</v>
      </c>
      <c r="N214" s="242"/>
      <c r="O214" s="242"/>
      <c r="P214" s="239" t="s">
        <v>48</v>
      </c>
      <c r="Q214" s="239"/>
      <c r="R214" s="244"/>
      <c r="S214" s="239"/>
      <c r="T214" s="239"/>
      <c r="U214" s="335">
        <v>4</v>
      </c>
    </row>
    <row r="215" spans="1:29" ht="15.75" customHeight="1">
      <c r="A215" s="340"/>
      <c r="B215" s="499"/>
      <c r="C215" s="508"/>
      <c r="D215" s="508"/>
      <c r="E215" s="508"/>
      <c r="F215" s="508"/>
      <c r="G215" s="508"/>
      <c r="H215" s="500"/>
      <c r="I215" s="335" t="s">
        <v>25</v>
      </c>
      <c r="J215" s="499">
        <f>COUNTIF(I198:I214,I198)</f>
        <v>9</v>
      </c>
      <c r="K215" s="500"/>
      <c r="L215" s="241">
        <f>L198+L199+L200+L202+L203+L204+L206+L210+L213</f>
        <v>411.90000000000009</v>
      </c>
      <c r="M215" s="321" t="s">
        <v>1736</v>
      </c>
      <c r="N215" s="242"/>
      <c r="O215" s="242"/>
      <c r="P215" s="239"/>
      <c r="Q215" s="239"/>
      <c r="R215" s="244"/>
      <c r="S215" s="239"/>
      <c r="T215" s="239"/>
      <c r="U215" s="335"/>
    </row>
    <row r="216" spans="1:29" ht="15.75" customHeight="1">
      <c r="A216" s="340"/>
      <c r="B216" s="499"/>
      <c r="C216" s="508"/>
      <c r="D216" s="508"/>
      <c r="E216" s="508"/>
      <c r="F216" s="508"/>
      <c r="G216" s="508"/>
      <c r="H216" s="500"/>
      <c r="I216" s="335" t="s">
        <v>51</v>
      </c>
      <c r="J216" s="499">
        <f>COUNTIF(I198:I214,I201)</f>
        <v>7</v>
      </c>
      <c r="K216" s="500"/>
      <c r="L216" s="241">
        <f>L212+L211+L209+L208+L207+L201+L214</f>
        <v>308.52999999999997</v>
      </c>
      <c r="M216" s="321" t="s">
        <v>1736</v>
      </c>
      <c r="N216" s="242"/>
      <c r="O216" s="242"/>
      <c r="P216" s="239"/>
      <c r="Q216" s="239"/>
      <c r="R216" s="244"/>
      <c r="S216" s="239"/>
      <c r="T216" s="239"/>
      <c r="U216" s="335"/>
    </row>
    <row r="217" spans="1:29" ht="15.75" customHeight="1">
      <c r="A217" s="340"/>
      <c r="B217" s="496"/>
      <c r="C217" s="497"/>
      <c r="D217" s="497"/>
      <c r="E217" s="497"/>
      <c r="F217" s="497"/>
      <c r="G217" s="497"/>
      <c r="H217" s="498"/>
      <c r="I217" s="335" t="s">
        <v>121</v>
      </c>
      <c r="J217" s="499">
        <f>COUNTIF(I198:I214,I205)</f>
        <v>1</v>
      </c>
      <c r="K217" s="500"/>
      <c r="L217" s="241">
        <f>L205</f>
        <v>9</v>
      </c>
      <c r="M217" s="321" t="s">
        <v>1736</v>
      </c>
      <c r="N217" s="242"/>
      <c r="O217" s="242"/>
      <c r="P217" s="239"/>
      <c r="Q217" s="239"/>
      <c r="R217" s="244"/>
      <c r="S217" s="239"/>
      <c r="T217" s="239"/>
      <c r="U217" s="335"/>
    </row>
    <row r="218" spans="1:29" ht="15.75" customHeight="1">
      <c r="A218" s="356"/>
      <c r="B218" s="496" t="s">
        <v>1482</v>
      </c>
      <c r="C218" s="497"/>
      <c r="D218" s="497"/>
      <c r="E218" s="497"/>
      <c r="F218" s="497"/>
      <c r="G218" s="497"/>
      <c r="H218" s="498"/>
      <c r="I218" s="371" t="s">
        <v>1131</v>
      </c>
      <c r="J218" s="499">
        <v>1</v>
      </c>
      <c r="K218" s="500"/>
      <c r="L218" s="241">
        <f>L199</f>
        <v>46.2</v>
      </c>
      <c r="M218" s="321" t="s">
        <v>1736</v>
      </c>
      <c r="N218" s="242"/>
      <c r="O218" s="242"/>
      <c r="P218" s="239"/>
      <c r="Q218" s="239"/>
      <c r="R218" s="244"/>
      <c r="S218" s="239"/>
      <c r="T218" s="239"/>
      <c r="U218" s="353"/>
    </row>
    <row r="219" spans="1:29" ht="15.75" customHeight="1">
      <c r="A219" s="340">
        <v>167</v>
      </c>
      <c r="B219" s="508"/>
      <c r="C219" s="508"/>
      <c r="D219" s="508"/>
      <c r="E219" s="508"/>
      <c r="F219" s="508"/>
      <c r="G219" s="508"/>
      <c r="H219" s="508"/>
      <c r="I219" s="508"/>
      <c r="J219" s="371">
        <f>SUM(J215:K217)</f>
        <v>17</v>
      </c>
      <c r="K219" s="369" t="s">
        <v>1085</v>
      </c>
      <c r="L219" s="241">
        <f>SUM(L215:L217)</f>
        <v>729.43000000000006</v>
      </c>
      <c r="M219" s="321" t="s">
        <v>1736</v>
      </c>
      <c r="N219" s="242"/>
      <c r="O219" s="242"/>
      <c r="P219" s="239"/>
      <c r="Q219" s="239"/>
      <c r="R219" s="244"/>
      <c r="S219" s="239"/>
      <c r="T219" s="239"/>
      <c r="U219" s="335"/>
    </row>
    <row r="220" spans="1:29" ht="18" customHeight="1">
      <c r="A220" s="340"/>
      <c r="B220" s="504" t="s">
        <v>1103</v>
      </c>
      <c r="C220" s="504"/>
      <c r="D220" s="504"/>
      <c r="E220" s="504"/>
      <c r="F220" s="504"/>
      <c r="G220" s="504"/>
      <c r="H220" s="504"/>
      <c r="I220" s="504"/>
      <c r="J220" s="504"/>
      <c r="K220" s="504"/>
      <c r="L220" s="504"/>
      <c r="M220" s="504"/>
      <c r="N220" s="504"/>
      <c r="O220" s="504"/>
      <c r="P220" s="504"/>
      <c r="Q220" s="504"/>
      <c r="R220" s="504"/>
      <c r="S220" s="504"/>
      <c r="T220" s="504"/>
      <c r="U220" s="504"/>
    </row>
    <row r="221" spans="1:29" ht="16.5" customHeight="1" outlineLevel="1">
      <c r="A221" s="318"/>
      <c r="B221" s="335">
        <v>1</v>
      </c>
      <c r="C221" s="272" t="s">
        <v>336</v>
      </c>
      <c r="D221" s="239" t="s">
        <v>1157</v>
      </c>
      <c r="E221" s="240" t="s">
        <v>916</v>
      </c>
      <c r="F221" s="239" t="s">
        <v>1173</v>
      </c>
      <c r="G221" s="239" t="s">
        <v>338</v>
      </c>
      <c r="H221" s="335" t="s">
        <v>24</v>
      </c>
      <c r="I221" s="335" t="s">
        <v>1131</v>
      </c>
      <c r="J221" s="335" t="s">
        <v>26</v>
      </c>
      <c r="K221" s="335" t="s">
        <v>1167</v>
      </c>
      <c r="L221" s="241">
        <v>54.25</v>
      </c>
      <c r="M221" s="321">
        <v>1987</v>
      </c>
      <c r="N221" s="242">
        <v>36526</v>
      </c>
      <c r="O221" s="242"/>
      <c r="P221" s="239" t="s">
        <v>28</v>
      </c>
      <c r="Q221" s="239">
        <v>10</v>
      </c>
      <c r="R221" s="244">
        <f t="shared" ref="R221:R242" si="20">Q221*L221</f>
        <v>542.5</v>
      </c>
      <c r="S221" s="239">
        <v>0.75</v>
      </c>
      <c r="T221" s="239">
        <f t="shared" ref="T221:T242" si="21">S221*L221*2</f>
        <v>81.375</v>
      </c>
      <c r="U221" s="335">
        <v>3</v>
      </c>
    </row>
    <row r="222" spans="1:29" ht="16.5" customHeight="1" outlineLevel="1">
      <c r="A222" s="340">
        <v>168</v>
      </c>
      <c r="B222" s="335">
        <v>2</v>
      </c>
      <c r="C222" s="272" t="s">
        <v>336</v>
      </c>
      <c r="D222" s="239" t="s">
        <v>1157</v>
      </c>
      <c r="E222" s="240" t="s">
        <v>917</v>
      </c>
      <c r="F222" s="239" t="s">
        <v>213</v>
      </c>
      <c r="G222" s="239" t="s">
        <v>339</v>
      </c>
      <c r="H222" s="335" t="s">
        <v>24</v>
      </c>
      <c r="I222" s="335" t="s">
        <v>1131</v>
      </c>
      <c r="J222" s="335" t="s">
        <v>26</v>
      </c>
      <c r="K222" s="335" t="s">
        <v>1168</v>
      </c>
      <c r="L222" s="241">
        <v>51.18</v>
      </c>
      <c r="M222" s="321">
        <v>1988</v>
      </c>
      <c r="N222" s="242">
        <v>36161</v>
      </c>
      <c r="O222" s="242"/>
      <c r="P222" s="239" t="s">
        <v>48</v>
      </c>
      <c r="Q222" s="239">
        <v>10.4</v>
      </c>
      <c r="R222" s="244">
        <f t="shared" si="20"/>
        <v>532.27200000000005</v>
      </c>
      <c r="S222" s="239">
        <v>0.75</v>
      </c>
      <c r="T222" s="239">
        <f t="shared" si="21"/>
        <v>76.77</v>
      </c>
      <c r="U222" s="335">
        <v>3</v>
      </c>
    </row>
    <row r="223" spans="1:29" s="225" customFormat="1" ht="16.5" customHeight="1" outlineLevel="1">
      <c r="A223" s="333">
        <v>169</v>
      </c>
      <c r="B223" s="335">
        <v>3</v>
      </c>
      <c r="C223" s="272" t="s">
        <v>336</v>
      </c>
      <c r="D223" s="239" t="s">
        <v>1158</v>
      </c>
      <c r="E223" s="240" t="s">
        <v>918</v>
      </c>
      <c r="F223" s="239" t="s">
        <v>213</v>
      </c>
      <c r="G223" s="239" t="s">
        <v>339</v>
      </c>
      <c r="H223" s="335" t="s">
        <v>24</v>
      </c>
      <c r="I223" s="335" t="s">
        <v>1131</v>
      </c>
      <c r="J223" s="335" t="s">
        <v>45</v>
      </c>
      <c r="K223" s="335" t="s">
        <v>1169</v>
      </c>
      <c r="L223" s="241">
        <v>20.100000000000001</v>
      </c>
      <c r="M223" s="408">
        <v>1988</v>
      </c>
      <c r="N223" s="242"/>
      <c r="O223" s="242"/>
      <c r="P223" s="243" t="s">
        <v>48</v>
      </c>
      <c r="Q223" s="239">
        <v>10</v>
      </c>
      <c r="R223" s="244">
        <f t="shared" si="20"/>
        <v>201</v>
      </c>
      <c r="S223" s="239">
        <v>1.2</v>
      </c>
      <c r="T223" s="239">
        <f t="shared" si="21"/>
        <v>48.24</v>
      </c>
      <c r="U223" s="334">
        <v>3</v>
      </c>
      <c r="AA223" s="344"/>
      <c r="AB223" s="289"/>
      <c r="AC223" s="289"/>
    </row>
    <row r="224" spans="1:29" ht="27" customHeight="1" outlineLevel="1">
      <c r="A224" s="340">
        <v>170</v>
      </c>
      <c r="B224" s="335">
        <v>4</v>
      </c>
      <c r="C224" s="272" t="s">
        <v>336</v>
      </c>
      <c r="D224" s="239" t="s">
        <v>1159</v>
      </c>
      <c r="E224" s="240" t="s">
        <v>877</v>
      </c>
      <c r="F224" s="239" t="s">
        <v>341</v>
      </c>
      <c r="G224" s="239" t="s">
        <v>342</v>
      </c>
      <c r="H224" s="335" t="s">
        <v>24</v>
      </c>
      <c r="I224" s="335" t="s">
        <v>1131</v>
      </c>
      <c r="J224" s="335" t="s">
        <v>26</v>
      </c>
      <c r="K224" s="335" t="s">
        <v>1128</v>
      </c>
      <c r="L224" s="241">
        <v>79</v>
      </c>
      <c r="M224" s="321">
        <v>1993</v>
      </c>
      <c r="N224" s="242"/>
      <c r="O224" s="242"/>
      <c r="P224" s="243" t="s">
        <v>28</v>
      </c>
      <c r="Q224" s="239">
        <v>8</v>
      </c>
      <c r="R224" s="244">
        <f t="shared" si="20"/>
        <v>632</v>
      </c>
      <c r="S224" s="239">
        <v>0.75</v>
      </c>
      <c r="T224" s="239">
        <f t="shared" si="21"/>
        <v>118.5</v>
      </c>
      <c r="U224" s="334">
        <v>4</v>
      </c>
    </row>
    <row r="225" spans="1:29" ht="27" customHeight="1" outlineLevel="1">
      <c r="A225" s="333">
        <v>171</v>
      </c>
      <c r="B225" s="335">
        <v>5</v>
      </c>
      <c r="C225" s="272" t="s">
        <v>336</v>
      </c>
      <c r="D225" s="239" t="s">
        <v>1159</v>
      </c>
      <c r="E225" s="240" t="s">
        <v>874</v>
      </c>
      <c r="F225" s="239" t="s">
        <v>343</v>
      </c>
      <c r="G225" s="239" t="s">
        <v>344</v>
      </c>
      <c r="H225" s="335" t="s">
        <v>24</v>
      </c>
      <c r="I225" s="335" t="s">
        <v>1131</v>
      </c>
      <c r="J225" s="335" t="s">
        <v>72</v>
      </c>
      <c r="K225" s="335" t="s">
        <v>1170</v>
      </c>
      <c r="L225" s="241">
        <v>40.98</v>
      </c>
      <c r="M225" s="321">
        <v>1995</v>
      </c>
      <c r="N225" s="242"/>
      <c r="O225" s="242"/>
      <c r="P225" s="243" t="s">
        <v>28</v>
      </c>
      <c r="Q225" s="239">
        <v>8</v>
      </c>
      <c r="R225" s="244">
        <f t="shared" si="20"/>
        <v>327.84</v>
      </c>
      <c r="S225" s="239">
        <v>0.75</v>
      </c>
      <c r="T225" s="239">
        <f t="shared" si="21"/>
        <v>61.47</v>
      </c>
      <c r="U225" s="334">
        <v>4</v>
      </c>
    </row>
    <row r="226" spans="1:29" ht="27" customHeight="1" outlineLevel="1">
      <c r="A226" s="340">
        <v>172</v>
      </c>
      <c r="B226" s="335">
        <v>6</v>
      </c>
      <c r="C226" s="272" t="s">
        <v>336</v>
      </c>
      <c r="D226" s="239" t="s">
        <v>1159</v>
      </c>
      <c r="E226" s="240" t="s">
        <v>795</v>
      </c>
      <c r="F226" s="239" t="s">
        <v>345</v>
      </c>
      <c r="G226" s="239" t="s">
        <v>346</v>
      </c>
      <c r="H226" s="335" t="s">
        <v>24</v>
      </c>
      <c r="I226" s="335" t="s">
        <v>1131</v>
      </c>
      <c r="J226" s="335" t="s">
        <v>72</v>
      </c>
      <c r="K226" s="335" t="s">
        <v>1170</v>
      </c>
      <c r="L226" s="241">
        <v>40.98</v>
      </c>
      <c r="M226" s="321">
        <v>1995</v>
      </c>
      <c r="N226" s="242"/>
      <c r="O226" s="242"/>
      <c r="P226" s="243" t="s">
        <v>28</v>
      </c>
      <c r="Q226" s="239">
        <v>8</v>
      </c>
      <c r="R226" s="244">
        <f t="shared" si="20"/>
        <v>327.84</v>
      </c>
      <c r="S226" s="239">
        <v>0.75</v>
      </c>
      <c r="T226" s="239">
        <f t="shared" si="21"/>
        <v>61.47</v>
      </c>
      <c r="U226" s="334">
        <v>4</v>
      </c>
    </row>
    <row r="227" spans="1:29" ht="27" customHeight="1" outlineLevel="1">
      <c r="A227" s="333">
        <v>173</v>
      </c>
      <c r="B227" s="335">
        <v>7</v>
      </c>
      <c r="C227" s="272" t="s">
        <v>336</v>
      </c>
      <c r="D227" s="239" t="s">
        <v>1159</v>
      </c>
      <c r="E227" s="240" t="s">
        <v>919</v>
      </c>
      <c r="F227" s="239" t="s">
        <v>345</v>
      </c>
      <c r="G227" s="239" t="s">
        <v>342</v>
      </c>
      <c r="H227" s="335" t="s">
        <v>24</v>
      </c>
      <c r="I227" s="335" t="s">
        <v>1131</v>
      </c>
      <c r="J227" s="335" t="s">
        <v>72</v>
      </c>
      <c r="K227" s="335" t="s">
        <v>1170</v>
      </c>
      <c r="L227" s="241">
        <v>40.98</v>
      </c>
      <c r="M227" s="321">
        <v>1996</v>
      </c>
      <c r="N227" s="242"/>
      <c r="O227" s="242"/>
      <c r="P227" s="243" t="s">
        <v>28</v>
      </c>
      <c r="Q227" s="239">
        <v>8</v>
      </c>
      <c r="R227" s="244">
        <f t="shared" si="20"/>
        <v>327.84</v>
      </c>
      <c r="S227" s="239">
        <v>0.75</v>
      </c>
      <c r="T227" s="239">
        <f t="shared" si="21"/>
        <v>61.47</v>
      </c>
      <c r="U227" s="334">
        <v>4</v>
      </c>
    </row>
    <row r="228" spans="1:29" ht="27" customHeight="1" outlineLevel="1">
      <c r="A228" s="340">
        <v>174</v>
      </c>
      <c r="B228" s="335">
        <v>8</v>
      </c>
      <c r="C228" s="272" t="s">
        <v>336</v>
      </c>
      <c r="D228" s="239" t="s">
        <v>1159</v>
      </c>
      <c r="E228" s="240" t="s">
        <v>920</v>
      </c>
      <c r="F228" s="239" t="s">
        <v>347</v>
      </c>
      <c r="G228" s="239" t="s">
        <v>348</v>
      </c>
      <c r="H228" s="335" t="s">
        <v>24</v>
      </c>
      <c r="I228" s="335" t="s">
        <v>1131</v>
      </c>
      <c r="J228" s="335" t="s">
        <v>72</v>
      </c>
      <c r="K228" s="335" t="s">
        <v>1170</v>
      </c>
      <c r="L228" s="241">
        <v>29.15</v>
      </c>
      <c r="M228" s="321">
        <v>1997</v>
      </c>
      <c r="N228" s="242"/>
      <c r="O228" s="242"/>
      <c r="P228" s="243" t="s">
        <v>48</v>
      </c>
      <c r="Q228" s="239">
        <v>8</v>
      </c>
      <c r="R228" s="244">
        <f t="shared" si="20"/>
        <v>233.2</v>
      </c>
      <c r="S228" s="239">
        <v>0.75</v>
      </c>
      <c r="T228" s="239">
        <f t="shared" si="21"/>
        <v>43.724999999999994</v>
      </c>
      <c r="U228" s="334">
        <v>4</v>
      </c>
    </row>
    <row r="229" spans="1:29" ht="27" customHeight="1" outlineLevel="1">
      <c r="A229" s="333">
        <v>175</v>
      </c>
      <c r="B229" s="335">
        <v>9</v>
      </c>
      <c r="C229" s="272" t="s">
        <v>336</v>
      </c>
      <c r="D229" s="239" t="s">
        <v>1159</v>
      </c>
      <c r="E229" s="240" t="s">
        <v>921</v>
      </c>
      <c r="F229" s="239" t="s">
        <v>347</v>
      </c>
      <c r="G229" s="239" t="s">
        <v>342</v>
      </c>
      <c r="H229" s="335" t="s">
        <v>24</v>
      </c>
      <c r="I229" s="335" t="s">
        <v>1131</v>
      </c>
      <c r="J229" s="335" t="s">
        <v>45</v>
      </c>
      <c r="K229" s="335" t="s">
        <v>1170</v>
      </c>
      <c r="L229" s="241">
        <v>42.2</v>
      </c>
      <c r="M229" s="321">
        <v>2001</v>
      </c>
      <c r="N229" s="242"/>
      <c r="O229" s="242"/>
      <c r="P229" s="243" t="s">
        <v>28</v>
      </c>
      <c r="Q229" s="239">
        <v>8</v>
      </c>
      <c r="R229" s="244">
        <f t="shared" si="20"/>
        <v>337.6</v>
      </c>
      <c r="S229" s="239">
        <v>0.75</v>
      </c>
      <c r="T229" s="239">
        <f t="shared" si="21"/>
        <v>63.300000000000004</v>
      </c>
      <c r="U229" s="334">
        <v>4</v>
      </c>
    </row>
    <row r="230" spans="1:29" ht="24.75" customHeight="1" outlineLevel="1">
      <c r="A230" s="340">
        <v>176</v>
      </c>
      <c r="B230" s="335">
        <v>10</v>
      </c>
      <c r="C230" s="272" t="s">
        <v>336</v>
      </c>
      <c r="D230" s="239" t="s">
        <v>1160</v>
      </c>
      <c r="E230" s="240" t="s">
        <v>922</v>
      </c>
      <c r="F230" s="239" t="s">
        <v>1175</v>
      </c>
      <c r="G230" s="239" t="s">
        <v>350</v>
      </c>
      <c r="H230" s="335" t="s">
        <v>24</v>
      </c>
      <c r="I230" s="335" t="s">
        <v>1131</v>
      </c>
      <c r="J230" s="335" t="s">
        <v>45</v>
      </c>
      <c r="K230" s="335" t="s">
        <v>1171</v>
      </c>
      <c r="L230" s="241">
        <v>41.2</v>
      </c>
      <c r="M230" s="321">
        <v>1998</v>
      </c>
      <c r="N230" s="242"/>
      <c r="O230" s="242"/>
      <c r="P230" s="243" t="s">
        <v>48</v>
      </c>
      <c r="Q230" s="239">
        <v>8</v>
      </c>
      <c r="R230" s="244">
        <f t="shared" si="20"/>
        <v>329.6</v>
      </c>
      <c r="S230" s="239">
        <v>1</v>
      </c>
      <c r="T230" s="239">
        <f t="shared" si="21"/>
        <v>82.4</v>
      </c>
      <c r="U230" s="334">
        <v>5</v>
      </c>
    </row>
    <row r="231" spans="1:29" ht="18" customHeight="1" outlineLevel="1">
      <c r="A231" s="333">
        <v>177</v>
      </c>
      <c r="B231" s="335">
        <v>11</v>
      </c>
      <c r="C231" s="272" t="s">
        <v>336</v>
      </c>
      <c r="D231" s="239" t="s">
        <v>1160</v>
      </c>
      <c r="E231" s="240" t="s">
        <v>923</v>
      </c>
      <c r="F231" s="239" t="s">
        <v>1174</v>
      </c>
      <c r="G231" s="239" t="s">
        <v>351</v>
      </c>
      <c r="H231" s="335" t="s">
        <v>24</v>
      </c>
      <c r="I231" s="335" t="s">
        <v>1131</v>
      </c>
      <c r="J231" s="335" t="s">
        <v>72</v>
      </c>
      <c r="K231" s="335" t="s">
        <v>1170</v>
      </c>
      <c r="L231" s="241">
        <v>40.93</v>
      </c>
      <c r="M231" s="321">
        <v>1998</v>
      </c>
      <c r="N231" s="242"/>
      <c r="O231" s="242"/>
      <c r="P231" s="243" t="s">
        <v>28</v>
      </c>
      <c r="Q231" s="239">
        <v>8</v>
      </c>
      <c r="R231" s="244">
        <f t="shared" si="20"/>
        <v>327.44</v>
      </c>
      <c r="S231" s="239">
        <v>0.75</v>
      </c>
      <c r="T231" s="239">
        <f t="shared" si="21"/>
        <v>61.394999999999996</v>
      </c>
      <c r="U231" s="334">
        <v>4</v>
      </c>
    </row>
    <row r="232" spans="1:29" ht="27" customHeight="1" outlineLevel="1">
      <c r="A232" s="340">
        <v>178</v>
      </c>
      <c r="B232" s="335">
        <v>12</v>
      </c>
      <c r="C232" s="272" t="s">
        <v>336</v>
      </c>
      <c r="D232" s="239" t="s">
        <v>1161</v>
      </c>
      <c r="E232" s="240" t="s">
        <v>924</v>
      </c>
      <c r="F232" s="239" t="s">
        <v>1176</v>
      </c>
      <c r="G232" s="239" t="s">
        <v>342</v>
      </c>
      <c r="H232" s="335" t="s">
        <v>24</v>
      </c>
      <c r="I232" s="335" t="s">
        <v>1131</v>
      </c>
      <c r="J232" s="335" t="s">
        <v>45</v>
      </c>
      <c r="K232" s="335" t="s">
        <v>1172</v>
      </c>
      <c r="L232" s="241">
        <v>42.2</v>
      </c>
      <c r="M232" s="408">
        <v>2006</v>
      </c>
      <c r="N232" s="242"/>
      <c r="O232" s="242"/>
      <c r="P232" s="243" t="s">
        <v>48</v>
      </c>
      <c r="Q232" s="239">
        <v>10</v>
      </c>
      <c r="R232" s="244">
        <f t="shared" si="20"/>
        <v>422</v>
      </c>
      <c r="S232" s="239">
        <v>1</v>
      </c>
      <c r="T232" s="239">
        <f t="shared" si="21"/>
        <v>84.4</v>
      </c>
      <c r="U232" s="334">
        <v>5</v>
      </c>
    </row>
    <row r="233" spans="1:29" ht="25.5" customHeight="1" outlineLevel="1">
      <c r="A233" s="333">
        <v>179</v>
      </c>
      <c r="B233" s="335">
        <v>13</v>
      </c>
      <c r="C233" s="272" t="s">
        <v>336</v>
      </c>
      <c r="D233" s="239" t="s">
        <v>1802</v>
      </c>
      <c r="E233" s="240" t="s">
        <v>792</v>
      </c>
      <c r="F233" s="239" t="s">
        <v>353</v>
      </c>
      <c r="G233" s="239" t="s">
        <v>339</v>
      </c>
      <c r="H233" s="335" t="s">
        <v>24</v>
      </c>
      <c r="I233" s="335" t="s">
        <v>1131</v>
      </c>
      <c r="J233" s="335" t="s">
        <v>45</v>
      </c>
      <c r="K233" s="335" t="s">
        <v>1170</v>
      </c>
      <c r="L233" s="241">
        <v>23.1</v>
      </c>
      <c r="M233" s="321">
        <v>1978</v>
      </c>
      <c r="N233" s="242">
        <v>36892</v>
      </c>
      <c r="O233" s="242"/>
      <c r="P233" s="243" t="s">
        <v>28</v>
      </c>
      <c r="Q233" s="239">
        <v>8</v>
      </c>
      <c r="R233" s="244">
        <f t="shared" si="20"/>
        <v>184.8</v>
      </c>
      <c r="S233" s="239">
        <v>0.75</v>
      </c>
      <c r="T233" s="239">
        <f t="shared" si="21"/>
        <v>34.650000000000006</v>
      </c>
      <c r="U233" s="334">
        <v>4</v>
      </c>
    </row>
    <row r="234" spans="1:29" ht="25.5" customHeight="1" outlineLevel="1">
      <c r="A234" s="340">
        <v>180</v>
      </c>
      <c r="B234" s="335">
        <v>14</v>
      </c>
      <c r="C234" s="272" t="s">
        <v>336</v>
      </c>
      <c r="D234" s="239" t="s">
        <v>1162</v>
      </c>
      <c r="E234" s="240" t="s">
        <v>1281</v>
      </c>
      <c r="F234" s="239" t="s">
        <v>354</v>
      </c>
      <c r="G234" s="239" t="s">
        <v>355</v>
      </c>
      <c r="H234" s="335" t="s">
        <v>24</v>
      </c>
      <c r="I234" s="335" t="s">
        <v>1131</v>
      </c>
      <c r="J234" s="335" t="s">
        <v>72</v>
      </c>
      <c r="K234" s="335" t="s">
        <v>1170</v>
      </c>
      <c r="L234" s="241">
        <v>28.93</v>
      </c>
      <c r="M234" s="321">
        <v>1997</v>
      </c>
      <c r="N234" s="242"/>
      <c r="O234" s="242"/>
      <c r="P234" s="243" t="s">
        <v>48</v>
      </c>
      <c r="Q234" s="239">
        <v>8</v>
      </c>
      <c r="R234" s="244">
        <f t="shared" si="20"/>
        <v>231.44</v>
      </c>
      <c r="S234" s="239">
        <v>0.75</v>
      </c>
      <c r="T234" s="239">
        <f t="shared" si="21"/>
        <v>43.394999999999996</v>
      </c>
      <c r="U234" s="334">
        <v>4</v>
      </c>
    </row>
    <row r="235" spans="1:29" ht="27" customHeight="1" outlineLevel="1">
      <c r="A235" s="333">
        <v>181</v>
      </c>
      <c r="B235" s="335">
        <v>15</v>
      </c>
      <c r="C235" s="272" t="s">
        <v>336</v>
      </c>
      <c r="D235" s="239" t="s">
        <v>1163</v>
      </c>
      <c r="E235" s="240" t="s">
        <v>926</v>
      </c>
      <c r="F235" s="239" t="s">
        <v>1181</v>
      </c>
      <c r="G235" s="239" t="s">
        <v>338</v>
      </c>
      <c r="H235" s="335" t="s">
        <v>63</v>
      </c>
      <c r="I235" s="335" t="s">
        <v>1131</v>
      </c>
      <c r="J235" s="335" t="s">
        <v>72</v>
      </c>
      <c r="K235" s="335" t="s">
        <v>1177</v>
      </c>
      <c r="L235" s="241">
        <v>18</v>
      </c>
      <c r="M235" s="321">
        <v>1987</v>
      </c>
      <c r="N235" s="242"/>
      <c r="O235" s="242"/>
      <c r="P235" s="243" t="s">
        <v>28</v>
      </c>
      <c r="Q235" s="239">
        <v>7</v>
      </c>
      <c r="R235" s="244">
        <f t="shared" si="20"/>
        <v>126</v>
      </c>
      <c r="S235" s="239">
        <v>0.75</v>
      </c>
      <c r="T235" s="239">
        <f t="shared" si="21"/>
        <v>27</v>
      </c>
      <c r="U235" s="334">
        <v>5</v>
      </c>
    </row>
    <row r="236" spans="1:29" ht="27" customHeight="1" outlineLevel="1">
      <c r="A236" s="340">
        <v>182</v>
      </c>
      <c r="B236" s="335">
        <v>16</v>
      </c>
      <c r="C236" s="272" t="s">
        <v>336</v>
      </c>
      <c r="D236" s="239" t="s">
        <v>1164</v>
      </c>
      <c r="E236" s="240" t="s">
        <v>779</v>
      </c>
      <c r="F236" s="239" t="s">
        <v>358</v>
      </c>
      <c r="G236" s="239" t="s">
        <v>60</v>
      </c>
      <c r="H236" s="335" t="s">
        <v>24</v>
      </c>
      <c r="I236" s="335" t="s">
        <v>1131</v>
      </c>
      <c r="J236" s="335" t="s">
        <v>45</v>
      </c>
      <c r="K236" s="335" t="s">
        <v>1178</v>
      </c>
      <c r="L236" s="241">
        <v>25.05</v>
      </c>
      <c r="M236" s="321">
        <v>1984</v>
      </c>
      <c r="N236" s="242">
        <v>37257</v>
      </c>
      <c r="O236" s="242"/>
      <c r="P236" s="243" t="s">
        <v>28</v>
      </c>
      <c r="Q236" s="239">
        <v>9</v>
      </c>
      <c r="R236" s="244">
        <f t="shared" si="20"/>
        <v>225.45000000000002</v>
      </c>
      <c r="S236" s="239">
        <v>1.5</v>
      </c>
      <c r="T236" s="239">
        <f t="shared" si="21"/>
        <v>75.150000000000006</v>
      </c>
      <c r="U236" s="334">
        <v>5</v>
      </c>
    </row>
    <row r="237" spans="1:29" ht="27" customHeight="1" outlineLevel="1">
      <c r="A237" s="333">
        <v>183</v>
      </c>
      <c r="B237" s="335">
        <v>17</v>
      </c>
      <c r="C237" s="272" t="s">
        <v>336</v>
      </c>
      <c r="D237" s="239" t="s">
        <v>1165</v>
      </c>
      <c r="E237" s="240" t="s">
        <v>927</v>
      </c>
      <c r="F237" s="239" t="s">
        <v>359</v>
      </c>
      <c r="G237" s="239" t="s">
        <v>360</v>
      </c>
      <c r="H237" s="335" t="s">
        <v>24</v>
      </c>
      <c r="I237" s="335" t="s">
        <v>1131</v>
      </c>
      <c r="J237" s="335" t="s">
        <v>45</v>
      </c>
      <c r="K237" s="335" t="s">
        <v>1170</v>
      </c>
      <c r="L237" s="241">
        <v>17.100000000000001</v>
      </c>
      <c r="M237" s="321">
        <v>1986</v>
      </c>
      <c r="N237" s="242">
        <v>37257</v>
      </c>
      <c r="O237" s="242"/>
      <c r="P237" s="243" t="s">
        <v>28</v>
      </c>
      <c r="Q237" s="239">
        <v>8</v>
      </c>
      <c r="R237" s="244">
        <f t="shared" si="20"/>
        <v>136.80000000000001</v>
      </c>
      <c r="S237" s="239">
        <v>0.75</v>
      </c>
      <c r="T237" s="239">
        <f t="shared" si="21"/>
        <v>25.650000000000002</v>
      </c>
      <c r="U237" s="334">
        <v>5</v>
      </c>
    </row>
    <row r="238" spans="1:29" ht="27" customHeight="1" outlineLevel="1">
      <c r="A238" s="340">
        <v>184</v>
      </c>
      <c r="B238" s="335">
        <v>18</v>
      </c>
      <c r="C238" s="272" t="s">
        <v>336</v>
      </c>
      <c r="D238" s="239" t="s">
        <v>1166</v>
      </c>
      <c r="E238" s="240" t="s">
        <v>928</v>
      </c>
      <c r="F238" s="239" t="s">
        <v>361</v>
      </c>
      <c r="G238" s="239" t="s">
        <v>362</v>
      </c>
      <c r="H238" s="335" t="s">
        <v>24</v>
      </c>
      <c r="I238" s="335" t="s">
        <v>1131</v>
      </c>
      <c r="J238" s="335" t="s">
        <v>45</v>
      </c>
      <c r="K238" s="335" t="s">
        <v>1179</v>
      </c>
      <c r="L238" s="241">
        <v>15.1</v>
      </c>
      <c r="M238" s="321">
        <v>2000</v>
      </c>
      <c r="N238" s="242"/>
      <c r="O238" s="242"/>
      <c r="P238" s="243" t="s">
        <v>48</v>
      </c>
      <c r="Q238" s="239">
        <v>8.7200000000000006</v>
      </c>
      <c r="R238" s="244">
        <f t="shared" si="20"/>
        <v>131.672</v>
      </c>
      <c r="S238" s="239">
        <v>1</v>
      </c>
      <c r="T238" s="239">
        <f t="shared" si="21"/>
        <v>30.2</v>
      </c>
      <c r="U238" s="334">
        <v>5</v>
      </c>
    </row>
    <row r="239" spans="1:29" ht="25.5" customHeight="1" outlineLevel="1">
      <c r="A239" s="333">
        <v>185</v>
      </c>
      <c r="B239" s="335">
        <v>19</v>
      </c>
      <c r="C239" s="272" t="s">
        <v>336</v>
      </c>
      <c r="D239" s="239" t="s">
        <v>1166</v>
      </c>
      <c r="E239" s="240" t="s">
        <v>796</v>
      </c>
      <c r="F239" s="239" t="s">
        <v>361</v>
      </c>
      <c r="G239" s="239" t="s">
        <v>363</v>
      </c>
      <c r="H239" s="335" t="s">
        <v>63</v>
      </c>
      <c r="I239" s="335" t="s">
        <v>1131</v>
      </c>
      <c r="J239" s="335" t="s">
        <v>72</v>
      </c>
      <c r="K239" s="335" t="s">
        <v>1171</v>
      </c>
      <c r="L239" s="241">
        <v>9</v>
      </c>
      <c r="M239" s="321">
        <v>1988</v>
      </c>
      <c r="N239" s="242"/>
      <c r="O239" s="242"/>
      <c r="P239" s="243" t="s">
        <v>41</v>
      </c>
      <c r="Q239" s="239">
        <v>8</v>
      </c>
      <c r="R239" s="244">
        <f t="shared" si="20"/>
        <v>72</v>
      </c>
      <c r="S239" s="239">
        <v>1</v>
      </c>
      <c r="T239" s="239">
        <f t="shared" si="21"/>
        <v>18</v>
      </c>
      <c r="U239" s="334">
        <v>5</v>
      </c>
    </row>
    <row r="240" spans="1:29" ht="25.5" customHeight="1" outlineLevel="1">
      <c r="A240" s="340">
        <v>186</v>
      </c>
      <c r="B240" s="335">
        <v>20</v>
      </c>
      <c r="C240" s="272" t="s">
        <v>336</v>
      </c>
      <c r="D240" s="239" t="s">
        <v>1166</v>
      </c>
      <c r="E240" s="240" t="s">
        <v>929</v>
      </c>
      <c r="F240" s="239" t="s">
        <v>361</v>
      </c>
      <c r="G240" s="239" t="s">
        <v>364</v>
      </c>
      <c r="H240" s="335" t="s">
        <v>63</v>
      </c>
      <c r="I240" s="335" t="s">
        <v>1131</v>
      </c>
      <c r="J240" s="335" t="s">
        <v>72</v>
      </c>
      <c r="K240" s="335" t="s">
        <v>1171</v>
      </c>
      <c r="L240" s="241">
        <v>9</v>
      </c>
      <c r="M240" s="321">
        <v>1988</v>
      </c>
      <c r="N240" s="242"/>
      <c r="O240" s="242"/>
      <c r="P240" s="243" t="s">
        <v>41</v>
      </c>
      <c r="Q240" s="239">
        <v>8</v>
      </c>
      <c r="R240" s="244">
        <f t="shared" si="20"/>
        <v>72</v>
      </c>
      <c r="S240" s="239">
        <v>1</v>
      </c>
      <c r="T240" s="239">
        <f t="shared" si="21"/>
        <v>18</v>
      </c>
      <c r="U240" s="334">
        <v>5</v>
      </c>
      <c r="AC240" s="345"/>
    </row>
    <row r="241" spans="1:29" ht="25.5" customHeight="1" outlineLevel="1">
      <c r="A241" s="333">
        <v>187</v>
      </c>
      <c r="B241" s="335">
        <v>21</v>
      </c>
      <c r="C241" s="272" t="s">
        <v>336</v>
      </c>
      <c r="D241" s="239" t="s">
        <v>1803</v>
      </c>
      <c r="E241" s="240" t="s">
        <v>930</v>
      </c>
      <c r="F241" s="239" t="s">
        <v>366</v>
      </c>
      <c r="G241" s="239" t="s">
        <v>350</v>
      </c>
      <c r="H241" s="335" t="s">
        <v>63</v>
      </c>
      <c r="I241" s="335" t="s">
        <v>1131</v>
      </c>
      <c r="J241" s="335" t="s">
        <v>72</v>
      </c>
      <c r="K241" s="335" t="s">
        <v>1171</v>
      </c>
      <c r="L241" s="241">
        <v>36</v>
      </c>
      <c r="M241" s="321">
        <v>1991</v>
      </c>
      <c r="N241" s="242"/>
      <c r="O241" s="242"/>
      <c r="P241" s="243" t="s">
        <v>28</v>
      </c>
      <c r="Q241" s="239">
        <v>8</v>
      </c>
      <c r="R241" s="244">
        <f t="shared" si="20"/>
        <v>288</v>
      </c>
      <c r="S241" s="239">
        <v>1</v>
      </c>
      <c r="T241" s="239">
        <f t="shared" si="21"/>
        <v>72</v>
      </c>
      <c r="U241" s="334">
        <v>5</v>
      </c>
    </row>
    <row r="242" spans="1:29" ht="27" customHeight="1" outlineLevel="1">
      <c r="A242" s="340">
        <v>188</v>
      </c>
      <c r="B242" s="335">
        <v>22</v>
      </c>
      <c r="C242" s="272" t="s">
        <v>336</v>
      </c>
      <c r="D242" s="239" t="s">
        <v>1804</v>
      </c>
      <c r="E242" s="240" t="s">
        <v>1215</v>
      </c>
      <c r="F242" s="239" t="s">
        <v>341</v>
      </c>
      <c r="G242" s="239" t="s">
        <v>342</v>
      </c>
      <c r="H242" s="335" t="s">
        <v>24</v>
      </c>
      <c r="I242" s="335" t="s">
        <v>121</v>
      </c>
      <c r="J242" s="335" t="s">
        <v>45</v>
      </c>
      <c r="K242" s="335" t="s">
        <v>1180</v>
      </c>
      <c r="L242" s="241">
        <v>27</v>
      </c>
      <c r="M242" s="409"/>
      <c r="N242" s="281"/>
      <c r="O242" s="281"/>
      <c r="P242" s="282" t="s">
        <v>28</v>
      </c>
      <c r="Q242" s="278">
        <v>5</v>
      </c>
      <c r="R242" s="283">
        <f t="shared" si="20"/>
        <v>135</v>
      </c>
      <c r="S242" s="278">
        <v>1</v>
      </c>
      <c r="T242" s="278">
        <f t="shared" si="21"/>
        <v>54</v>
      </c>
      <c r="U242" s="229">
        <v>5</v>
      </c>
    </row>
    <row r="243" spans="1:29" ht="15.75" customHeight="1">
      <c r="A243" s="333">
        <v>189</v>
      </c>
      <c r="B243" s="499"/>
      <c r="C243" s="508"/>
      <c r="D243" s="508"/>
      <c r="E243" s="508"/>
      <c r="F243" s="508"/>
      <c r="G243" s="508"/>
      <c r="H243" s="500"/>
      <c r="I243" s="335" t="s">
        <v>1131</v>
      </c>
      <c r="J243" s="506">
        <f>COUNTIF(I221:I242,I224)</f>
        <v>21</v>
      </c>
      <c r="K243" s="507"/>
      <c r="L243" s="241">
        <f>L221+L222+L223+L224+L225+L226+L227+L228+L229+L230+L231+L232+L233+L234+L235+L236+L237+L238+L239+L240+L241</f>
        <v>704.43</v>
      </c>
      <c r="M243" s="321" t="s">
        <v>1736</v>
      </c>
      <c r="N243" s="242"/>
      <c r="O243" s="242"/>
      <c r="P243" s="239"/>
      <c r="Q243" s="239"/>
      <c r="R243" s="244"/>
      <c r="S243" s="239"/>
      <c r="T243" s="239"/>
      <c r="U243" s="371"/>
      <c r="AC243" s="345"/>
    </row>
    <row r="244" spans="1:29" ht="15.75" customHeight="1">
      <c r="A244" s="354"/>
      <c r="B244" s="499"/>
      <c r="C244" s="508"/>
      <c r="D244" s="508"/>
      <c r="E244" s="508"/>
      <c r="F244" s="508"/>
      <c r="G244" s="508"/>
      <c r="H244" s="500"/>
      <c r="I244" s="353" t="s">
        <v>51</v>
      </c>
      <c r="J244" s="506">
        <v>0</v>
      </c>
      <c r="K244" s="507"/>
      <c r="L244" s="234">
        <v>0</v>
      </c>
      <c r="M244" s="321" t="s">
        <v>1736</v>
      </c>
      <c r="N244" s="242"/>
      <c r="O244" s="242"/>
      <c r="P244" s="239"/>
      <c r="Q244" s="239"/>
      <c r="R244" s="244"/>
      <c r="S244" s="239"/>
      <c r="T244" s="239"/>
      <c r="U244" s="371"/>
      <c r="AC244" s="345"/>
    </row>
    <row r="245" spans="1:29" ht="15.75" customHeight="1">
      <c r="A245" s="340"/>
      <c r="B245" s="499"/>
      <c r="C245" s="508"/>
      <c r="D245" s="508"/>
      <c r="E245" s="508"/>
      <c r="F245" s="508"/>
      <c r="G245" s="508"/>
      <c r="H245" s="500"/>
      <c r="I245" s="335" t="s">
        <v>121</v>
      </c>
      <c r="J245" s="505">
        <f>COUNTIF(I221:I242,I242)</f>
        <v>1</v>
      </c>
      <c r="K245" s="505"/>
      <c r="L245" s="234">
        <f>L242</f>
        <v>27</v>
      </c>
      <c r="M245" s="321" t="s">
        <v>1736</v>
      </c>
      <c r="N245" s="242"/>
      <c r="O245" s="242"/>
      <c r="P245" s="239"/>
      <c r="Q245" s="239"/>
      <c r="R245" s="244"/>
      <c r="S245" s="239"/>
      <c r="T245" s="239"/>
      <c r="U245" s="371"/>
    </row>
    <row r="246" spans="1:29" ht="13.5" customHeight="1">
      <c r="A246" s="340"/>
      <c r="B246" s="499"/>
      <c r="C246" s="508"/>
      <c r="D246" s="508"/>
      <c r="E246" s="508"/>
      <c r="F246" s="508"/>
      <c r="G246" s="508"/>
      <c r="H246" s="508"/>
      <c r="I246" s="508"/>
      <c r="J246" s="362">
        <f>SUM(J243:K245)</f>
        <v>22</v>
      </c>
      <c r="K246" s="358" t="s">
        <v>1085</v>
      </c>
      <c r="L246" s="241">
        <f>SUM(L221:L242)</f>
        <v>731.43</v>
      </c>
      <c r="M246" s="321" t="s">
        <v>1095</v>
      </c>
      <c r="N246" s="242"/>
      <c r="O246" s="242"/>
      <c r="P246" s="239"/>
      <c r="Q246" s="239"/>
      <c r="R246" s="244"/>
      <c r="S246" s="239"/>
      <c r="T246" s="239"/>
      <c r="U246" s="371"/>
    </row>
    <row r="247" spans="1:29" ht="13.5" customHeight="1">
      <c r="A247" s="340"/>
      <c r="B247" s="501" t="s">
        <v>1104</v>
      </c>
      <c r="C247" s="502"/>
      <c r="D247" s="502"/>
      <c r="E247" s="502"/>
      <c r="F247" s="502"/>
      <c r="G247" s="502"/>
      <c r="H247" s="502"/>
      <c r="I247" s="502"/>
      <c r="J247" s="502"/>
      <c r="K247" s="502"/>
      <c r="L247" s="502"/>
      <c r="M247" s="502"/>
      <c r="N247" s="502"/>
      <c r="O247" s="502"/>
      <c r="P247" s="502"/>
      <c r="Q247" s="502"/>
      <c r="R247" s="502"/>
      <c r="S247" s="502"/>
      <c r="T247" s="502"/>
      <c r="U247" s="503"/>
    </row>
    <row r="248" spans="1:29" ht="27.75" customHeight="1" outlineLevel="1">
      <c r="A248" s="318"/>
      <c r="B248" s="388">
        <v>1</v>
      </c>
      <c r="C248" s="273" t="s">
        <v>367</v>
      </c>
      <c r="D248" s="239" t="s">
        <v>1723</v>
      </c>
      <c r="E248" s="240" t="s">
        <v>937</v>
      </c>
      <c r="F248" s="239" t="s">
        <v>382</v>
      </c>
      <c r="G248" s="239" t="s">
        <v>143</v>
      </c>
      <c r="H248" s="335" t="s">
        <v>24</v>
      </c>
      <c r="I248" s="335" t="s">
        <v>25</v>
      </c>
      <c r="J248" s="335" t="s">
        <v>45</v>
      </c>
      <c r="K248" s="405" t="s">
        <v>1211</v>
      </c>
      <c r="L248" s="241">
        <v>80.08</v>
      </c>
      <c r="M248" s="420">
        <v>1990</v>
      </c>
      <c r="N248" s="242"/>
      <c r="O248" s="242"/>
      <c r="P248" s="243" t="s">
        <v>28</v>
      </c>
      <c r="Q248" s="239">
        <v>10</v>
      </c>
      <c r="R248" s="244">
        <f>Q248*L248</f>
        <v>800.8</v>
      </c>
      <c r="S248" s="239">
        <v>1.3</v>
      </c>
      <c r="T248" s="239">
        <f>S248*L248*2</f>
        <v>208.208</v>
      </c>
      <c r="U248" s="334">
        <v>3</v>
      </c>
    </row>
    <row r="249" spans="1:29" ht="27.75" customHeight="1" outlineLevel="1" thickBot="1">
      <c r="A249" s="318"/>
      <c r="B249" s="388">
        <v>2</v>
      </c>
      <c r="C249" s="273" t="s">
        <v>367</v>
      </c>
      <c r="D249" s="239" t="s">
        <v>1723</v>
      </c>
      <c r="E249" s="240" t="s">
        <v>938</v>
      </c>
      <c r="F249" s="239" t="s">
        <v>383</v>
      </c>
      <c r="G249" s="239" t="s">
        <v>60</v>
      </c>
      <c r="H249" s="335" t="s">
        <v>24</v>
      </c>
      <c r="I249" s="335" t="s">
        <v>25</v>
      </c>
      <c r="J249" s="335" t="s">
        <v>26</v>
      </c>
      <c r="K249" s="335" t="s">
        <v>34</v>
      </c>
      <c r="L249" s="241">
        <v>8.8000000000000007</v>
      </c>
      <c r="M249" s="420">
        <v>1993</v>
      </c>
      <c r="N249" s="242"/>
      <c r="O249" s="242"/>
      <c r="P249" s="243" t="s">
        <v>28</v>
      </c>
      <c r="Q249" s="239">
        <v>7</v>
      </c>
      <c r="R249" s="244">
        <f>Q249*L249</f>
        <v>61.600000000000009</v>
      </c>
      <c r="S249" s="239">
        <v>1</v>
      </c>
      <c r="T249" s="239">
        <f>S249*L249*2</f>
        <v>17.600000000000001</v>
      </c>
      <c r="U249" s="334">
        <v>3</v>
      </c>
    </row>
    <row r="250" spans="1:29" ht="27.75" customHeight="1" outlineLevel="1" thickTop="1">
      <c r="A250" s="318"/>
      <c r="B250" s="388">
        <v>3</v>
      </c>
      <c r="C250" s="273" t="s">
        <v>367</v>
      </c>
      <c r="D250" s="239" t="s">
        <v>1483</v>
      </c>
      <c r="E250" s="240" t="s">
        <v>931</v>
      </c>
      <c r="F250" s="326" t="s">
        <v>1484</v>
      </c>
      <c r="G250" s="239" t="s">
        <v>60</v>
      </c>
      <c r="H250" s="335" t="s">
        <v>24</v>
      </c>
      <c r="I250" s="335" t="s">
        <v>25</v>
      </c>
      <c r="J250" s="335" t="s">
        <v>26</v>
      </c>
      <c r="K250" s="335" t="s">
        <v>27</v>
      </c>
      <c r="L250" s="241">
        <v>14.7</v>
      </c>
      <c r="M250" s="420">
        <v>1979</v>
      </c>
      <c r="N250" s="259"/>
      <c r="O250" s="259"/>
      <c r="P250" s="260" t="s">
        <v>28</v>
      </c>
      <c r="Q250" s="261">
        <v>8</v>
      </c>
      <c r="R250" s="262">
        <f>Q250*L250</f>
        <v>117.6</v>
      </c>
      <c r="S250" s="261">
        <v>1</v>
      </c>
      <c r="T250" s="261">
        <f>S250*L250*2</f>
        <v>29.4</v>
      </c>
      <c r="U250" s="335">
        <v>4</v>
      </c>
    </row>
    <row r="251" spans="1:29" ht="12.75" customHeight="1" outlineLevel="1">
      <c r="A251" s="340">
        <v>190</v>
      </c>
      <c r="B251" s="388">
        <v>4</v>
      </c>
      <c r="C251" s="273" t="s">
        <v>367</v>
      </c>
      <c r="D251" s="239" t="s">
        <v>1805</v>
      </c>
      <c r="E251" s="240" t="s">
        <v>932</v>
      </c>
      <c r="F251" s="239" t="s">
        <v>1485</v>
      </c>
      <c r="G251" s="239" t="s">
        <v>371</v>
      </c>
      <c r="H251" s="335" t="s">
        <v>24</v>
      </c>
      <c r="I251" s="335" t="s">
        <v>25</v>
      </c>
      <c r="J251" s="335" t="s">
        <v>26</v>
      </c>
      <c r="K251" s="405" t="s">
        <v>116</v>
      </c>
      <c r="L251" s="241">
        <v>27.5</v>
      </c>
      <c r="M251" s="420">
        <v>1972</v>
      </c>
      <c r="N251" s="242"/>
      <c r="O251" s="242"/>
      <c r="P251" s="243" t="s">
        <v>41</v>
      </c>
      <c r="Q251" s="239">
        <v>8</v>
      </c>
      <c r="R251" s="244">
        <f t="shared" ref="R251:R261" si="22">Q251*L251</f>
        <v>220</v>
      </c>
      <c r="S251" s="239">
        <v>1</v>
      </c>
      <c r="T251" s="239">
        <f t="shared" ref="T251:T261" si="23">S251*L251*2</f>
        <v>55</v>
      </c>
      <c r="U251" s="334">
        <v>4</v>
      </c>
    </row>
    <row r="252" spans="1:29" ht="12.75" customHeight="1" outlineLevel="1">
      <c r="A252" s="340">
        <v>191</v>
      </c>
      <c r="B252" s="388">
        <v>5</v>
      </c>
      <c r="C252" s="273" t="s">
        <v>367</v>
      </c>
      <c r="D252" s="239" t="s">
        <v>1805</v>
      </c>
      <c r="E252" s="240" t="s">
        <v>933</v>
      </c>
      <c r="F252" s="239" t="s">
        <v>1486</v>
      </c>
      <c r="G252" s="239" t="s">
        <v>143</v>
      </c>
      <c r="H252" s="335" t="s">
        <v>24</v>
      </c>
      <c r="I252" s="335" t="s">
        <v>25</v>
      </c>
      <c r="J252" s="335" t="s">
        <v>45</v>
      </c>
      <c r="K252" s="405" t="s">
        <v>116</v>
      </c>
      <c r="L252" s="241">
        <v>23.1</v>
      </c>
      <c r="M252" s="421">
        <v>1974</v>
      </c>
      <c r="N252" s="242"/>
      <c r="O252" s="242"/>
      <c r="P252" s="243" t="s">
        <v>48</v>
      </c>
      <c r="Q252" s="239">
        <v>8.36</v>
      </c>
      <c r="R252" s="244">
        <f t="shared" si="22"/>
        <v>193.11599999999999</v>
      </c>
      <c r="S252" s="239">
        <v>1</v>
      </c>
      <c r="T252" s="239">
        <f t="shared" si="23"/>
        <v>46.2</v>
      </c>
      <c r="U252" s="334">
        <v>4</v>
      </c>
    </row>
    <row r="253" spans="1:29" ht="27" customHeight="1" outlineLevel="1">
      <c r="A253" s="389"/>
      <c r="B253" s="388">
        <v>6</v>
      </c>
      <c r="C253" s="239" t="s">
        <v>367</v>
      </c>
      <c r="D253" s="239" t="s">
        <v>1721</v>
      </c>
      <c r="E253" s="240" t="s">
        <v>941</v>
      </c>
      <c r="F253" s="239" t="s">
        <v>702</v>
      </c>
      <c r="G253" s="363" t="s">
        <v>1256</v>
      </c>
      <c r="H253" s="335" t="s">
        <v>63</v>
      </c>
      <c r="I253" s="335" t="s">
        <v>25</v>
      </c>
      <c r="J253" s="335" t="s">
        <v>26</v>
      </c>
      <c r="K253" s="405" t="s">
        <v>1284</v>
      </c>
      <c r="L253" s="241">
        <v>54</v>
      </c>
      <c r="M253" s="420">
        <v>1995</v>
      </c>
      <c r="N253" s="242"/>
      <c r="O253" s="242"/>
      <c r="P253" s="239" t="s">
        <v>48</v>
      </c>
      <c r="Q253" s="239">
        <v>7</v>
      </c>
      <c r="R253" s="244">
        <f>Q253*L253</f>
        <v>378</v>
      </c>
      <c r="S253" s="239">
        <v>1</v>
      </c>
      <c r="T253" s="239">
        <f>S253*L253*2</f>
        <v>108</v>
      </c>
      <c r="U253" s="335">
        <v>4</v>
      </c>
    </row>
    <row r="254" spans="1:29" ht="12.75" customHeight="1" outlineLevel="1">
      <c r="A254" s="340">
        <v>192</v>
      </c>
      <c r="B254" s="388">
        <v>7</v>
      </c>
      <c r="C254" s="273" t="s">
        <v>367</v>
      </c>
      <c r="D254" s="239" t="s">
        <v>1721</v>
      </c>
      <c r="E254" s="240" t="s">
        <v>934</v>
      </c>
      <c r="F254" s="239" t="s">
        <v>374</v>
      </c>
      <c r="G254" s="239" t="s">
        <v>375</v>
      </c>
      <c r="H254" s="335" t="s">
        <v>24</v>
      </c>
      <c r="I254" s="335" t="s">
        <v>25</v>
      </c>
      <c r="J254" s="335" t="s">
        <v>26</v>
      </c>
      <c r="K254" s="405" t="s">
        <v>1212</v>
      </c>
      <c r="L254" s="241">
        <v>24.7</v>
      </c>
      <c r="M254" s="420">
        <v>1998</v>
      </c>
      <c r="N254" s="242">
        <v>35796</v>
      </c>
      <c r="O254" s="242"/>
      <c r="P254" s="243" t="s">
        <v>41</v>
      </c>
      <c r="Q254" s="239">
        <v>10</v>
      </c>
      <c r="R254" s="244">
        <f t="shared" si="22"/>
        <v>247</v>
      </c>
      <c r="S254" s="239">
        <v>1</v>
      </c>
      <c r="T254" s="239">
        <f t="shared" si="23"/>
        <v>49.4</v>
      </c>
      <c r="U254" s="334">
        <v>4</v>
      </c>
    </row>
    <row r="255" spans="1:29" ht="27" customHeight="1" outlineLevel="1">
      <c r="A255" s="340">
        <v>193</v>
      </c>
      <c r="B255" s="388">
        <v>8</v>
      </c>
      <c r="C255" s="273" t="s">
        <v>367</v>
      </c>
      <c r="D255" s="239" t="s">
        <v>1722</v>
      </c>
      <c r="E255" s="240" t="s">
        <v>799</v>
      </c>
      <c r="F255" s="239" t="s">
        <v>377</v>
      </c>
      <c r="G255" s="239" t="s">
        <v>143</v>
      </c>
      <c r="H255" s="335" t="s">
        <v>24</v>
      </c>
      <c r="I255" s="335" t="s">
        <v>121</v>
      </c>
      <c r="J255" s="335" t="s">
        <v>127</v>
      </c>
      <c r="K255" s="405" t="s">
        <v>508</v>
      </c>
      <c r="L255" s="241">
        <v>57.25</v>
      </c>
      <c r="M255" s="420">
        <v>1974</v>
      </c>
      <c r="N255" s="242">
        <v>36161</v>
      </c>
      <c r="O255" s="242"/>
      <c r="P255" s="243" t="s">
        <v>28</v>
      </c>
      <c r="Q255" s="239">
        <v>7</v>
      </c>
      <c r="R255" s="244">
        <f t="shared" si="22"/>
        <v>400.75</v>
      </c>
      <c r="S255" s="239">
        <v>1</v>
      </c>
      <c r="T255" s="239">
        <f t="shared" si="23"/>
        <v>114.5</v>
      </c>
      <c r="U255" s="334">
        <v>4</v>
      </c>
    </row>
    <row r="256" spans="1:29" s="268" customFormat="1" ht="27" customHeight="1" outlineLevel="1">
      <c r="A256" s="340">
        <v>194</v>
      </c>
      <c r="B256" s="388">
        <v>9</v>
      </c>
      <c r="C256" s="273" t="s">
        <v>367</v>
      </c>
      <c r="D256" s="239" t="s">
        <v>1806</v>
      </c>
      <c r="E256" s="240" t="s">
        <v>935</v>
      </c>
      <c r="F256" s="239" t="s">
        <v>378</v>
      </c>
      <c r="G256" s="239" t="s">
        <v>243</v>
      </c>
      <c r="H256" s="335" t="s">
        <v>24</v>
      </c>
      <c r="I256" s="335" t="s">
        <v>25</v>
      </c>
      <c r="J256" s="335" t="s">
        <v>45</v>
      </c>
      <c r="K256" s="405" t="s">
        <v>1272</v>
      </c>
      <c r="L256" s="241">
        <v>95.88</v>
      </c>
      <c r="M256" s="420">
        <v>1998</v>
      </c>
      <c r="N256" s="242"/>
      <c r="O256" s="242"/>
      <c r="P256" s="243" t="s">
        <v>48</v>
      </c>
      <c r="Q256" s="239">
        <v>8</v>
      </c>
      <c r="R256" s="244">
        <f t="shared" si="22"/>
        <v>767.04</v>
      </c>
      <c r="S256" s="239">
        <v>1.3</v>
      </c>
      <c r="T256" s="239">
        <f t="shared" si="23"/>
        <v>249.28799999999998</v>
      </c>
      <c r="U256" s="471">
        <v>4</v>
      </c>
      <c r="V256" s="404"/>
      <c r="W256" s="404"/>
      <c r="X256" s="404"/>
      <c r="Y256" s="404"/>
      <c r="Z256" s="404"/>
      <c r="AA256" s="344"/>
      <c r="AB256" s="289"/>
      <c r="AC256" s="289"/>
    </row>
    <row r="257" spans="1:29" ht="27" customHeight="1" outlineLevel="1">
      <c r="A257" s="340">
        <v>195</v>
      </c>
      <c r="B257" s="388">
        <v>10</v>
      </c>
      <c r="C257" s="273" t="s">
        <v>367</v>
      </c>
      <c r="D257" s="239" t="s">
        <v>1806</v>
      </c>
      <c r="E257" s="240" t="s">
        <v>936</v>
      </c>
      <c r="F257" s="239" t="s">
        <v>379</v>
      </c>
      <c r="G257" s="239" t="s">
        <v>380</v>
      </c>
      <c r="H257" s="335" t="s">
        <v>24</v>
      </c>
      <c r="I257" s="335" t="s">
        <v>25</v>
      </c>
      <c r="J257" s="335" t="s">
        <v>45</v>
      </c>
      <c r="K257" s="405" t="s">
        <v>1270</v>
      </c>
      <c r="L257" s="241">
        <v>23.1</v>
      </c>
      <c r="M257" s="420">
        <v>1986</v>
      </c>
      <c r="N257" s="246" t="s">
        <v>47</v>
      </c>
      <c r="O257" s="242"/>
      <c r="P257" s="243" t="s">
        <v>48</v>
      </c>
      <c r="Q257" s="239">
        <v>8.36</v>
      </c>
      <c r="R257" s="244">
        <f t="shared" si="22"/>
        <v>193.11599999999999</v>
      </c>
      <c r="S257" s="239">
        <v>1</v>
      </c>
      <c r="T257" s="239">
        <f t="shared" si="23"/>
        <v>46.2</v>
      </c>
      <c r="U257" s="334">
        <v>5</v>
      </c>
    </row>
    <row r="258" spans="1:29" ht="12.75" customHeight="1" outlineLevel="1">
      <c r="A258" s="340">
        <v>198</v>
      </c>
      <c r="B258" s="388">
        <v>11</v>
      </c>
      <c r="C258" s="273" t="s">
        <v>367</v>
      </c>
      <c r="D258" s="239" t="s">
        <v>1724</v>
      </c>
      <c r="E258" s="240" t="s">
        <v>939</v>
      </c>
      <c r="F258" s="239" t="s">
        <v>1737</v>
      </c>
      <c r="G258" s="239" t="s">
        <v>385</v>
      </c>
      <c r="H258" s="335" t="s">
        <v>24</v>
      </c>
      <c r="I258" s="335" t="s">
        <v>25</v>
      </c>
      <c r="J258" s="335" t="s">
        <v>45</v>
      </c>
      <c r="K258" s="405" t="s">
        <v>1610</v>
      </c>
      <c r="L258" s="241">
        <v>95.88</v>
      </c>
      <c r="M258" s="420">
        <v>2001</v>
      </c>
      <c r="N258" s="242"/>
      <c r="O258" s="242"/>
      <c r="P258" s="243" t="s">
        <v>48</v>
      </c>
      <c r="Q258" s="239">
        <v>8</v>
      </c>
      <c r="R258" s="244">
        <f>Q258*L258</f>
        <v>767.04</v>
      </c>
      <c r="S258" s="239">
        <v>1</v>
      </c>
      <c r="T258" s="239">
        <f>S258*L258*2</f>
        <v>191.76</v>
      </c>
      <c r="U258" s="334">
        <v>4</v>
      </c>
    </row>
    <row r="259" spans="1:29" ht="12.75" customHeight="1" outlineLevel="1">
      <c r="A259" s="340">
        <v>199</v>
      </c>
      <c r="B259" s="388">
        <v>12</v>
      </c>
      <c r="C259" s="273" t="s">
        <v>367</v>
      </c>
      <c r="D259" s="239" t="s">
        <v>1724</v>
      </c>
      <c r="E259" s="240" t="s">
        <v>940</v>
      </c>
      <c r="F259" s="239" t="s">
        <v>386</v>
      </c>
      <c r="G259" s="239" t="s">
        <v>385</v>
      </c>
      <c r="H259" s="335" t="s">
        <v>24</v>
      </c>
      <c r="I259" s="335" t="s">
        <v>25</v>
      </c>
      <c r="J259" s="335" t="s">
        <v>26</v>
      </c>
      <c r="K259" s="405" t="s">
        <v>1738</v>
      </c>
      <c r="L259" s="241">
        <v>26.7</v>
      </c>
      <c r="M259" s="420">
        <v>1972</v>
      </c>
      <c r="N259" s="242"/>
      <c r="O259" s="242"/>
      <c r="P259" s="243" t="s">
        <v>41</v>
      </c>
      <c r="Q259" s="239">
        <v>7.5</v>
      </c>
      <c r="R259" s="244">
        <f>Q259*L259</f>
        <v>200.25</v>
      </c>
      <c r="S259" s="239">
        <v>1</v>
      </c>
      <c r="T259" s="239">
        <f>S259*L259*2</f>
        <v>53.4</v>
      </c>
      <c r="U259" s="334">
        <v>4</v>
      </c>
      <c r="AC259" s="345"/>
    </row>
    <row r="260" spans="1:29" ht="12.75" customHeight="1" outlineLevel="1">
      <c r="A260" s="473"/>
      <c r="B260" s="471">
        <v>13</v>
      </c>
      <c r="C260" s="273"/>
      <c r="D260" s="239" t="s">
        <v>1724</v>
      </c>
      <c r="E260" s="240" t="s">
        <v>1772</v>
      </c>
      <c r="F260" s="239" t="s">
        <v>1773</v>
      </c>
      <c r="G260" s="239" t="s">
        <v>1767</v>
      </c>
      <c r="H260" s="471" t="s">
        <v>24</v>
      </c>
      <c r="I260" s="471" t="s">
        <v>51</v>
      </c>
      <c r="J260" s="471"/>
      <c r="K260" s="471" t="s">
        <v>1771</v>
      </c>
      <c r="L260" s="241">
        <v>18</v>
      </c>
      <c r="M260" s="420">
        <v>2013</v>
      </c>
      <c r="N260" s="242"/>
      <c r="O260" s="242"/>
      <c r="P260" s="474"/>
      <c r="Q260" s="239"/>
      <c r="R260" s="244"/>
      <c r="S260" s="239"/>
      <c r="T260" s="239"/>
      <c r="U260" s="472">
        <v>4</v>
      </c>
      <c r="AC260" s="345"/>
    </row>
    <row r="261" spans="1:29" s="225" customFormat="1" ht="27" customHeight="1" outlineLevel="1">
      <c r="A261" s="333">
        <v>201</v>
      </c>
      <c r="B261" s="471">
        <v>14</v>
      </c>
      <c r="C261" s="239" t="s">
        <v>367</v>
      </c>
      <c r="D261" s="239" t="s">
        <v>1725</v>
      </c>
      <c r="E261" s="240" t="s">
        <v>942</v>
      </c>
      <c r="F261" s="239" t="s">
        <v>387</v>
      </c>
      <c r="G261" s="239" t="s">
        <v>243</v>
      </c>
      <c r="H261" s="335" t="s">
        <v>63</v>
      </c>
      <c r="I261" s="335" t="s">
        <v>25</v>
      </c>
      <c r="J261" s="335" t="s">
        <v>72</v>
      </c>
      <c r="K261" s="335" t="s">
        <v>34</v>
      </c>
      <c r="L261" s="241">
        <v>46</v>
      </c>
      <c r="M261" s="420">
        <v>1999</v>
      </c>
      <c r="N261" s="242">
        <v>36161</v>
      </c>
      <c r="O261" s="242"/>
      <c r="P261" s="239" t="s">
        <v>28</v>
      </c>
      <c r="Q261" s="239">
        <v>7</v>
      </c>
      <c r="R261" s="244">
        <f t="shared" si="22"/>
        <v>322</v>
      </c>
      <c r="S261" s="239">
        <v>0.5</v>
      </c>
      <c r="T261" s="239">
        <f t="shared" si="23"/>
        <v>46</v>
      </c>
      <c r="U261" s="335">
        <v>4</v>
      </c>
      <c r="AA261" s="344"/>
      <c r="AB261" s="289"/>
      <c r="AC261" s="289"/>
    </row>
    <row r="262" spans="1:29" s="225" customFormat="1" ht="12.75" customHeight="1">
      <c r="A262" s="367"/>
      <c r="B262" s="499"/>
      <c r="C262" s="508"/>
      <c r="D262" s="508"/>
      <c r="E262" s="508"/>
      <c r="F262" s="508"/>
      <c r="G262" s="508"/>
      <c r="H262" s="500"/>
      <c r="I262" s="371" t="s">
        <v>1131</v>
      </c>
      <c r="J262" s="499">
        <v>12</v>
      </c>
      <c r="K262" s="500"/>
      <c r="L262" s="241">
        <f>L248+L249+L250+L251+L252+L254+L256+L257+L258+L259+L261+L253</f>
        <v>520.44000000000005</v>
      </c>
      <c r="M262" s="321" t="s">
        <v>1736</v>
      </c>
      <c r="N262" s="242"/>
      <c r="O262" s="242"/>
      <c r="P262" s="239"/>
      <c r="Q262" s="239"/>
      <c r="R262" s="244"/>
      <c r="S262" s="239"/>
      <c r="T262" s="239"/>
      <c r="U262" s="371"/>
      <c r="AA262" s="344"/>
      <c r="AB262" s="289"/>
      <c r="AC262" s="289"/>
    </row>
    <row r="263" spans="1:29" s="225" customFormat="1" ht="12.75" customHeight="1">
      <c r="A263" s="367"/>
      <c r="B263" s="499"/>
      <c r="C263" s="508"/>
      <c r="D263" s="508"/>
      <c r="E263" s="508"/>
      <c r="F263" s="508"/>
      <c r="G263" s="508"/>
      <c r="H263" s="500"/>
      <c r="I263" s="371" t="s">
        <v>51</v>
      </c>
      <c r="J263" s="499">
        <f>COUNTIF(I250:I261,I263)</f>
        <v>1</v>
      </c>
      <c r="K263" s="500"/>
      <c r="L263" s="241">
        <f>L260</f>
        <v>18</v>
      </c>
      <c r="M263" s="321" t="s">
        <v>1736</v>
      </c>
      <c r="N263" s="242"/>
      <c r="O263" s="242"/>
      <c r="P263" s="239"/>
      <c r="Q263" s="239"/>
      <c r="R263" s="244"/>
      <c r="S263" s="239"/>
      <c r="T263" s="239"/>
      <c r="U263" s="371"/>
      <c r="AA263" s="344"/>
      <c r="AB263" s="289"/>
      <c r="AC263" s="289"/>
    </row>
    <row r="264" spans="1:29" s="225" customFormat="1" ht="12.75" customHeight="1">
      <c r="A264" s="367"/>
      <c r="B264" s="499"/>
      <c r="C264" s="508"/>
      <c r="D264" s="508"/>
      <c r="E264" s="508"/>
      <c r="F264" s="508"/>
      <c r="G264" s="508"/>
      <c r="H264" s="500"/>
      <c r="I264" s="371" t="s">
        <v>121</v>
      </c>
      <c r="J264" s="499">
        <f>COUNTIF(I250:I261,I255)</f>
        <v>1</v>
      </c>
      <c r="K264" s="500"/>
      <c r="L264" s="241">
        <f>L255</f>
        <v>57.25</v>
      </c>
      <c r="M264" s="321" t="s">
        <v>1736</v>
      </c>
      <c r="N264" s="242"/>
      <c r="O264" s="242"/>
      <c r="P264" s="239"/>
      <c r="Q264" s="239"/>
      <c r="R264" s="244"/>
      <c r="S264" s="239"/>
      <c r="T264" s="239"/>
      <c r="U264" s="371"/>
      <c r="AA264" s="344"/>
      <c r="AB264" s="289"/>
      <c r="AC264" s="289"/>
    </row>
    <row r="265" spans="1:29" s="225" customFormat="1" ht="12.75" customHeight="1">
      <c r="A265" s="367"/>
      <c r="B265" s="496" t="s">
        <v>1453</v>
      </c>
      <c r="C265" s="497"/>
      <c r="D265" s="497"/>
      <c r="E265" s="497"/>
      <c r="F265" s="497"/>
      <c r="G265" s="497"/>
      <c r="H265" s="498"/>
      <c r="I265" s="371" t="s">
        <v>1131</v>
      </c>
      <c r="J265" s="499">
        <v>1</v>
      </c>
      <c r="K265" s="500"/>
      <c r="L265" s="241">
        <f>L253</f>
        <v>54</v>
      </c>
      <c r="M265" s="321" t="s">
        <v>1736</v>
      </c>
      <c r="N265" s="322"/>
      <c r="O265" s="322"/>
      <c r="P265" s="227"/>
      <c r="Q265" s="227"/>
      <c r="R265" s="323"/>
      <c r="S265" s="227"/>
      <c r="T265" s="227"/>
      <c r="U265" s="324"/>
      <c r="AA265" s="344"/>
      <c r="AB265" s="289"/>
      <c r="AC265" s="289"/>
    </row>
    <row r="266" spans="1:29" s="225" customFormat="1" ht="12.75" customHeight="1">
      <c r="A266" s="340">
        <v>202</v>
      </c>
      <c r="B266" s="508"/>
      <c r="C266" s="508"/>
      <c r="D266" s="508"/>
      <c r="E266" s="508"/>
      <c r="F266" s="508"/>
      <c r="G266" s="508"/>
      <c r="H266" s="508"/>
      <c r="I266" s="500"/>
      <c r="J266" s="371">
        <f>SUM(J262:K265)-J265</f>
        <v>14</v>
      </c>
      <c r="K266" s="367" t="s">
        <v>1085</v>
      </c>
      <c r="L266" s="241">
        <f>SUM(L262:L264)</f>
        <v>595.69000000000005</v>
      </c>
      <c r="M266" s="321" t="s">
        <v>1095</v>
      </c>
      <c r="N266" s="242"/>
      <c r="O266" s="242"/>
      <c r="P266" s="239"/>
      <c r="Q266" s="239"/>
      <c r="R266" s="244"/>
      <c r="S266" s="239"/>
      <c r="T266" s="239"/>
      <c r="U266" s="335"/>
      <c r="AA266" s="344"/>
      <c r="AB266" s="289"/>
      <c r="AC266" s="345"/>
    </row>
    <row r="267" spans="1:29" s="225" customFormat="1" ht="20.25" customHeight="1" collapsed="1">
      <c r="A267" s="340"/>
      <c r="B267" s="504" t="s">
        <v>1105</v>
      </c>
      <c r="C267" s="504"/>
      <c r="D267" s="504"/>
      <c r="E267" s="504"/>
      <c r="F267" s="504"/>
      <c r="G267" s="504"/>
      <c r="H267" s="504"/>
      <c r="I267" s="504"/>
      <c r="J267" s="504"/>
      <c r="K267" s="504"/>
      <c r="L267" s="504"/>
      <c r="M267" s="504"/>
      <c r="N267" s="504"/>
      <c r="O267" s="504"/>
      <c r="P267" s="504"/>
      <c r="Q267" s="504"/>
      <c r="R267" s="504"/>
      <c r="S267" s="504"/>
      <c r="T267" s="504"/>
      <c r="U267" s="504"/>
      <c r="AA267" s="344"/>
      <c r="AB267" s="289"/>
      <c r="AC267" s="289"/>
    </row>
    <row r="268" spans="1:29" s="225" customFormat="1" ht="15.75" customHeight="1" outlineLevel="1">
      <c r="A268" s="356"/>
      <c r="B268" s="353">
        <v>1</v>
      </c>
      <c r="C268" s="379"/>
      <c r="D268" s="239" t="s">
        <v>1497</v>
      </c>
      <c r="E268" s="240" t="s">
        <v>1130</v>
      </c>
      <c r="F268" s="380" t="s">
        <v>1498</v>
      </c>
      <c r="G268" s="380" t="s">
        <v>1499</v>
      </c>
      <c r="H268" s="353" t="s">
        <v>24</v>
      </c>
      <c r="I268" s="353" t="s">
        <v>25</v>
      </c>
      <c r="J268" s="353" t="s">
        <v>72</v>
      </c>
      <c r="K268" s="353" t="s">
        <v>1500</v>
      </c>
      <c r="L268" s="241">
        <v>31.2</v>
      </c>
      <c r="M268" s="321">
        <v>1988</v>
      </c>
      <c r="N268" s="242"/>
      <c r="O268" s="242"/>
      <c r="P268" s="239" t="s">
        <v>41</v>
      </c>
      <c r="Q268" s="239">
        <v>8</v>
      </c>
      <c r="R268" s="244">
        <f t="shared" ref="R268" si="24">Q268*L268</f>
        <v>249.6</v>
      </c>
      <c r="S268" s="239">
        <v>1</v>
      </c>
      <c r="T268" s="239">
        <f t="shared" ref="T268" si="25">S268*L268*2</f>
        <v>62.4</v>
      </c>
      <c r="U268" s="353">
        <v>4</v>
      </c>
      <c r="AA268" s="344"/>
      <c r="AB268" s="289"/>
      <c r="AC268" s="289"/>
    </row>
    <row r="269" spans="1:29" s="225" customFormat="1" ht="17.25" customHeight="1" outlineLevel="1">
      <c r="A269" s="318"/>
      <c r="B269" s="353">
        <v>2</v>
      </c>
      <c r="C269" s="274" t="s">
        <v>388</v>
      </c>
      <c r="D269" s="239" t="s">
        <v>1497</v>
      </c>
      <c r="E269" s="381" t="s">
        <v>1071</v>
      </c>
      <c r="F269" s="380" t="s">
        <v>1498</v>
      </c>
      <c r="G269" s="380" t="s">
        <v>1501</v>
      </c>
      <c r="H269" s="353" t="s">
        <v>24</v>
      </c>
      <c r="I269" s="353" t="s">
        <v>25</v>
      </c>
      <c r="J269" s="353" t="s">
        <v>26</v>
      </c>
      <c r="K269" s="353" t="s">
        <v>1502</v>
      </c>
      <c r="L269" s="241">
        <v>9.5</v>
      </c>
      <c r="M269" s="321">
        <v>1989</v>
      </c>
      <c r="N269" s="242"/>
      <c r="O269" s="242"/>
      <c r="P269" s="239" t="s">
        <v>41</v>
      </c>
      <c r="Q269" s="239">
        <v>9</v>
      </c>
      <c r="R269" s="244">
        <f t="shared" ref="R269:R278" si="26">Q269*L269</f>
        <v>85.5</v>
      </c>
      <c r="S269" s="239">
        <v>1</v>
      </c>
      <c r="T269" s="239">
        <f t="shared" ref="T269:T278" si="27">S269*L269*2</f>
        <v>19</v>
      </c>
      <c r="U269" s="353">
        <v>4</v>
      </c>
      <c r="AA269" s="344"/>
      <c r="AB269" s="289"/>
      <c r="AC269" s="289"/>
    </row>
    <row r="270" spans="1:29" s="225" customFormat="1" ht="27" customHeight="1" outlineLevel="1">
      <c r="A270" s="354">
        <v>204</v>
      </c>
      <c r="B270" s="353">
        <v>3</v>
      </c>
      <c r="C270" s="274" t="s">
        <v>388</v>
      </c>
      <c r="D270" s="239" t="s">
        <v>1503</v>
      </c>
      <c r="E270" s="240" t="s">
        <v>1072</v>
      </c>
      <c r="F270" s="380" t="s">
        <v>1504</v>
      </c>
      <c r="G270" s="380" t="s">
        <v>1505</v>
      </c>
      <c r="H270" s="353" t="s">
        <v>24</v>
      </c>
      <c r="I270" s="353" t="s">
        <v>25</v>
      </c>
      <c r="J270" s="353" t="s">
        <v>45</v>
      </c>
      <c r="K270" s="353" t="s">
        <v>1227</v>
      </c>
      <c r="L270" s="241">
        <v>18.100000000000001</v>
      </c>
      <c r="M270" s="321">
        <v>1999</v>
      </c>
      <c r="N270" s="242"/>
      <c r="O270" s="242"/>
      <c r="P270" s="357" t="s">
        <v>48</v>
      </c>
      <c r="Q270" s="239">
        <v>10</v>
      </c>
      <c r="R270" s="244">
        <f t="shared" si="26"/>
        <v>181</v>
      </c>
      <c r="S270" s="239">
        <v>0.93</v>
      </c>
      <c r="T270" s="239">
        <f t="shared" si="27"/>
        <v>33.666000000000004</v>
      </c>
      <c r="U270" s="355">
        <v>3</v>
      </c>
      <c r="AA270" s="344"/>
      <c r="AB270" s="289"/>
      <c r="AC270" s="289"/>
    </row>
    <row r="271" spans="1:29" s="225" customFormat="1" ht="27" customHeight="1" outlineLevel="1">
      <c r="A271" s="354">
        <v>205</v>
      </c>
      <c r="B271" s="353">
        <v>4</v>
      </c>
      <c r="C271" s="274" t="s">
        <v>388</v>
      </c>
      <c r="D271" s="239" t="s">
        <v>1506</v>
      </c>
      <c r="E271" s="240" t="s">
        <v>943</v>
      </c>
      <c r="F271" s="380" t="s">
        <v>1507</v>
      </c>
      <c r="G271" s="239" t="s">
        <v>393</v>
      </c>
      <c r="H271" s="353" t="s">
        <v>24</v>
      </c>
      <c r="I271" s="353" t="s">
        <v>25</v>
      </c>
      <c r="J271" s="353" t="s">
        <v>26</v>
      </c>
      <c r="K271" s="353" t="s">
        <v>1171</v>
      </c>
      <c r="L271" s="241">
        <v>29.15</v>
      </c>
      <c r="M271" s="321">
        <v>1997</v>
      </c>
      <c r="N271" s="242"/>
      <c r="O271" s="242"/>
      <c r="P271" s="357" t="s">
        <v>48</v>
      </c>
      <c r="Q271" s="239">
        <v>8</v>
      </c>
      <c r="R271" s="244">
        <f t="shared" si="26"/>
        <v>233.2</v>
      </c>
      <c r="S271" s="239">
        <v>1.5</v>
      </c>
      <c r="T271" s="239">
        <f t="shared" si="27"/>
        <v>87.449999999999989</v>
      </c>
      <c r="U271" s="355">
        <v>5</v>
      </c>
      <c r="AA271" s="344"/>
      <c r="AB271" s="289"/>
      <c r="AC271" s="289"/>
    </row>
    <row r="272" spans="1:29" s="225" customFormat="1" ht="27" customHeight="1" outlineLevel="1">
      <c r="A272" s="354">
        <v>206</v>
      </c>
      <c r="B272" s="353">
        <v>5</v>
      </c>
      <c r="C272" s="274" t="s">
        <v>388</v>
      </c>
      <c r="D272" s="239" t="s">
        <v>1508</v>
      </c>
      <c r="E272" s="382" t="s">
        <v>944</v>
      </c>
      <c r="F272" s="380" t="s">
        <v>1510</v>
      </c>
      <c r="G272" s="380" t="s">
        <v>1509</v>
      </c>
      <c r="H272" s="353" t="s">
        <v>24</v>
      </c>
      <c r="I272" s="353" t="s">
        <v>25</v>
      </c>
      <c r="J272" s="353" t="s">
        <v>72</v>
      </c>
      <c r="K272" s="353" t="s">
        <v>1171</v>
      </c>
      <c r="L272" s="241">
        <v>23.1</v>
      </c>
      <c r="M272" s="321">
        <v>1999</v>
      </c>
      <c r="N272" s="242"/>
      <c r="O272" s="242"/>
      <c r="P272" s="357" t="s">
        <v>48</v>
      </c>
      <c r="Q272" s="239">
        <v>8</v>
      </c>
      <c r="R272" s="244">
        <f t="shared" si="26"/>
        <v>184.8</v>
      </c>
      <c r="S272" s="239">
        <v>1</v>
      </c>
      <c r="T272" s="239">
        <f t="shared" si="27"/>
        <v>46.2</v>
      </c>
      <c r="U272" s="355">
        <v>4</v>
      </c>
      <c r="AA272" s="344"/>
      <c r="AB272" s="289"/>
      <c r="AC272" s="289"/>
    </row>
    <row r="273" spans="1:29" s="225" customFormat="1" ht="27" customHeight="1" outlineLevel="1">
      <c r="A273" s="354">
        <v>207</v>
      </c>
      <c r="B273" s="353">
        <v>6</v>
      </c>
      <c r="C273" s="274" t="s">
        <v>388</v>
      </c>
      <c r="D273" s="239" t="s">
        <v>1513</v>
      </c>
      <c r="E273" s="382" t="s">
        <v>945</v>
      </c>
      <c r="F273" s="380" t="s">
        <v>1511</v>
      </c>
      <c r="G273" s="380" t="s">
        <v>1512</v>
      </c>
      <c r="H273" s="353" t="s">
        <v>24</v>
      </c>
      <c r="I273" s="353" t="s">
        <v>25</v>
      </c>
      <c r="J273" s="353" t="s">
        <v>45</v>
      </c>
      <c r="K273" s="353" t="s">
        <v>1514</v>
      </c>
      <c r="L273" s="241">
        <v>41.2</v>
      </c>
      <c r="M273" s="321">
        <v>1978</v>
      </c>
      <c r="N273" s="242">
        <v>37257</v>
      </c>
      <c r="O273" s="242"/>
      <c r="P273" s="357" t="s">
        <v>48</v>
      </c>
      <c r="Q273" s="239">
        <v>8.6999999999999993</v>
      </c>
      <c r="R273" s="244">
        <f t="shared" si="26"/>
        <v>358.44</v>
      </c>
      <c r="S273" s="239">
        <v>0.75</v>
      </c>
      <c r="T273" s="239">
        <f t="shared" si="27"/>
        <v>61.800000000000004</v>
      </c>
      <c r="U273" s="355">
        <v>5</v>
      </c>
      <c r="AA273" s="344"/>
      <c r="AB273" s="289"/>
      <c r="AC273" s="289"/>
    </row>
    <row r="274" spans="1:29" s="225" customFormat="1" ht="27" customHeight="1" outlineLevel="1">
      <c r="A274" s="354">
        <v>208</v>
      </c>
      <c r="B274" s="353">
        <v>7</v>
      </c>
      <c r="C274" s="274" t="s">
        <v>388</v>
      </c>
      <c r="D274" s="239" t="s">
        <v>1515</v>
      </c>
      <c r="E274" s="240" t="s">
        <v>946</v>
      </c>
      <c r="F274" s="383" t="s">
        <v>396</v>
      </c>
      <c r="G274" s="383" t="s">
        <v>1401</v>
      </c>
      <c r="H274" s="353" t="s">
        <v>24</v>
      </c>
      <c r="I274" s="353" t="s">
        <v>121</v>
      </c>
      <c r="J274" s="266" t="s">
        <v>127</v>
      </c>
      <c r="K274" s="353" t="s">
        <v>1171</v>
      </c>
      <c r="L274" s="241">
        <v>15</v>
      </c>
      <c r="M274" s="321" t="s">
        <v>1516</v>
      </c>
      <c r="N274" s="242">
        <v>39083</v>
      </c>
      <c r="O274" s="242"/>
      <c r="P274" s="357" t="s">
        <v>28</v>
      </c>
      <c r="Q274" s="239">
        <v>8</v>
      </c>
      <c r="R274" s="244">
        <f t="shared" si="26"/>
        <v>120</v>
      </c>
      <c r="S274" s="239">
        <v>1</v>
      </c>
      <c r="T274" s="239">
        <f t="shared" si="27"/>
        <v>30</v>
      </c>
      <c r="U274" s="355">
        <v>4</v>
      </c>
      <c r="AA274" s="344"/>
      <c r="AB274" s="289"/>
      <c r="AC274" s="289"/>
    </row>
    <row r="275" spans="1:29" s="225" customFormat="1" ht="16.5" customHeight="1" outlineLevel="1">
      <c r="A275" s="354">
        <v>209</v>
      </c>
      <c r="B275" s="353">
        <v>8</v>
      </c>
      <c r="C275" s="274" t="s">
        <v>388</v>
      </c>
      <c r="D275" s="239" t="s">
        <v>1517</v>
      </c>
      <c r="E275" s="240" t="s">
        <v>947</v>
      </c>
      <c r="F275" s="239" t="s">
        <v>396</v>
      </c>
      <c r="G275" s="239" t="s">
        <v>60</v>
      </c>
      <c r="H275" s="353" t="s">
        <v>63</v>
      </c>
      <c r="I275" s="353" t="s">
        <v>25</v>
      </c>
      <c r="J275" s="353" t="s">
        <v>26</v>
      </c>
      <c r="K275" s="353" t="s">
        <v>1171</v>
      </c>
      <c r="L275" s="241">
        <v>15</v>
      </c>
      <c r="M275" s="321">
        <v>1986</v>
      </c>
      <c r="N275" s="242"/>
      <c r="O275" s="242"/>
      <c r="P275" s="357" t="s">
        <v>41</v>
      </c>
      <c r="Q275" s="239">
        <v>8</v>
      </c>
      <c r="R275" s="244">
        <f t="shared" si="26"/>
        <v>120</v>
      </c>
      <c r="S275" s="239">
        <v>1</v>
      </c>
      <c r="T275" s="239">
        <f t="shared" si="27"/>
        <v>30</v>
      </c>
      <c r="U275" s="355">
        <v>4</v>
      </c>
      <c r="AA275" s="344"/>
      <c r="AB275" s="289"/>
      <c r="AC275" s="289"/>
    </row>
    <row r="276" spans="1:29" s="225" customFormat="1" ht="16.5" customHeight="1" outlineLevel="1">
      <c r="A276" s="354">
        <v>210</v>
      </c>
      <c r="B276" s="353">
        <v>9</v>
      </c>
      <c r="C276" s="274" t="s">
        <v>388</v>
      </c>
      <c r="D276" s="239" t="s">
        <v>1519</v>
      </c>
      <c r="E276" s="240" t="s">
        <v>948</v>
      </c>
      <c r="F276" s="239" t="s">
        <v>398</v>
      </c>
      <c r="G276" s="239" t="s">
        <v>399</v>
      </c>
      <c r="H276" s="353" t="s">
        <v>63</v>
      </c>
      <c r="I276" s="353" t="s">
        <v>25</v>
      </c>
      <c r="J276" s="353" t="s">
        <v>26</v>
      </c>
      <c r="K276" s="353" t="s">
        <v>1171</v>
      </c>
      <c r="L276" s="241">
        <v>28</v>
      </c>
      <c r="M276" s="321">
        <v>1994</v>
      </c>
      <c r="N276" s="242"/>
      <c r="O276" s="242"/>
      <c r="P276" s="357" t="s">
        <v>48</v>
      </c>
      <c r="Q276" s="239">
        <v>8</v>
      </c>
      <c r="R276" s="244">
        <f t="shared" si="26"/>
        <v>224</v>
      </c>
      <c r="S276" s="239">
        <v>1</v>
      </c>
      <c r="T276" s="239">
        <f t="shared" si="27"/>
        <v>56</v>
      </c>
      <c r="U276" s="355">
        <v>4</v>
      </c>
      <c r="AA276" s="344"/>
      <c r="AB276" s="289"/>
      <c r="AC276" s="345"/>
    </row>
    <row r="277" spans="1:29" s="225" customFormat="1" ht="27" customHeight="1" outlineLevel="1">
      <c r="A277" s="354">
        <v>211</v>
      </c>
      <c r="B277" s="353">
        <v>10</v>
      </c>
      <c r="C277" s="274" t="s">
        <v>388</v>
      </c>
      <c r="D277" s="239" t="s">
        <v>1520</v>
      </c>
      <c r="E277" s="240" t="s">
        <v>949</v>
      </c>
      <c r="F277" s="239" t="s">
        <v>401</v>
      </c>
      <c r="G277" s="239" t="s">
        <v>402</v>
      </c>
      <c r="H277" s="353" t="s">
        <v>63</v>
      </c>
      <c r="I277" s="353" t="s">
        <v>25</v>
      </c>
      <c r="J277" s="353" t="s">
        <v>72</v>
      </c>
      <c r="K277" s="353" t="s">
        <v>1142</v>
      </c>
      <c r="L277" s="241">
        <v>19</v>
      </c>
      <c r="M277" s="321">
        <v>1984</v>
      </c>
      <c r="N277" s="242"/>
      <c r="O277" s="242"/>
      <c r="P277" s="357" t="s">
        <v>41</v>
      </c>
      <c r="Q277" s="239">
        <v>7</v>
      </c>
      <c r="R277" s="244">
        <f t="shared" si="26"/>
        <v>133</v>
      </c>
      <c r="S277" s="239">
        <v>1</v>
      </c>
      <c r="T277" s="239">
        <f t="shared" si="27"/>
        <v>38</v>
      </c>
      <c r="U277" s="353">
        <v>5</v>
      </c>
      <c r="AA277" s="344"/>
      <c r="AB277" s="289"/>
      <c r="AC277" s="289"/>
    </row>
    <row r="278" spans="1:29" s="225" customFormat="1" ht="15.75" customHeight="1" outlineLevel="1">
      <c r="A278" s="354">
        <v>212</v>
      </c>
      <c r="B278" s="353">
        <v>11</v>
      </c>
      <c r="C278" s="274" t="s">
        <v>388</v>
      </c>
      <c r="D278" s="239" t="s">
        <v>1521</v>
      </c>
      <c r="E278" s="240" t="s">
        <v>767</v>
      </c>
      <c r="F278" s="239" t="s">
        <v>1518</v>
      </c>
      <c r="G278" s="239" t="s">
        <v>402</v>
      </c>
      <c r="H278" s="353" t="s">
        <v>24</v>
      </c>
      <c r="I278" s="353" t="s">
        <v>25</v>
      </c>
      <c r="J278" s="353" t="s">
        <v>45</v>
      </c>
      <c r="K278" s="353" t="s">
        <v>1142</v>
      </c>
      <c r="L278" s="241">
        <v>35.200000000000003</v>
      </c>
      <c r="M278" s="321">
        <v>2003</v>
      </c>
      <c r="N278" s="242"/>
      <c r="O278" s="242"/>
      <c r="P278" s="239" t="s">
        <v>48</v>
      </c>
      <c r="Q278" s="239">
        <v>7</v>
      </c>
      <c r="R278" s="244">
        <f t="shared" si="26"/>
        <v>246.40000000000003</v>
      </c>
      <c r="S278" s="239">
        <v>1</v>
      </c>
      <c r="T278" s="239">
        <f t="shared" si="27"/>
        <v>70.400000000000006</v>
      </c>
      <c r="U278" s="353">
        <v>5</v>
      </c>
      <c r="AA278" s="344"/>
      <c r="AB278" s="289"/>
      <c r="AC278" s="289"/>
    </row>
    <row r="279" spans="1:29" s="225" customFormat="1" ht="16.5" customHeight="1">
      <c r="A279" s="354"/>
      <c r="B279" s="505"/>
      <c r="C279" s="505"/>
      <c r="D279" s="505"/>
      <c r="E279" s="505"/>
      <c r="F279" s="505"/>
      <c r="G279" s="505"/>
      <c r="H279" s="505"/>
      <c r="I279" s="353" t="s">
        <v>1131</v>
      </c>
      <c r="J279" s="499">
        <f>COUNTIF(I268:I278,I268)</f>
        <v>10</v>
      </c>
      <c r="K279" s="500"/>
      <c r="L279" s="241">
        <f>SUM(L268:L278)-L274</f>
        <v>249.45</v>
      </c>
      <c r="M279" s="321" t="s">
        <v>1736</v>
      </c>
      <c r="N279" s="242"/>
      <c r="O279" s="242"/>
      <c r="P279" s="239"/>
      <c r="Q279" s="239"/>
      <c r="R279" s="244"/>
      <c r="S279" s="239"/>
      <c r="T279" s="239"/>
      <c r="U279" s="353"/>
      <c r="AA279" s="344"/>
      <c r="AB279" s="289"/>
      <c r="AC279" s="289"/>
    </row>
    <row r="280" spans="1:29" s="225" customFormat="1" ht="16.5" customHeight="1">
      <c r="A280" s="354"/>
      <c r="B280" s="505"/>
      <c r="C280" s="505"/>
      <c r="D280" s="505"/>
      <c r="E280" s="505"/>
      <c r="F280" s="505"/>
      <c r="G280" s="505"/>
      <c r="H280" s="505"/>
      <c r="I280" s="353" t="s">
        <v>51</v>
      </c>
      <c r="J280" s="499">
        <f>COUNTIF(I268:I278,I280)</f>
        <v>0</v>
      </c>
      <c r="K280" s="500"/>
      <c r="L280" s="241">
        <v>0</v>
      </c>
      <c r="M280" s="321" t="s">
        <v>1736</v>
      </c>
      <c r="N280" s="242"/>
      <c r="O280" s="242"/>
      <c r="P280" s="239"/>
      <c r="Q280" s="239"/>
      <c r="R280" s="244"/>
      <c r="S280" s="239"/>
      <c r="T280" s="239"/>
      <c r="U280" s="353"/>
      <c r="AA280" s="344"/>
      <c r="AB280" s="289"/>
      <c r="AC280" s="289"/>
    </row>
    <row r="281" spans="1:29" s="225" customFormat="1" ht="16.5" customHeight="1">
      <c r="A281" s="354"/>
      <c r="B281" s="505"/>
      <c r="C281" s="505"/>
      <c r="D281" s="505"/>
      <c r="E281" s="505"/>
      <c r="F281" s="505"/>
      <c r="G281" s="505"/>
      <c r="H281" s="505"/>
      <c r="I281" s="353" t="s">
        <v>121</v>
      </c>
      <c r="J281" s="499">
        <f>COUNTIF(I268:I278,I281)</f>
        <v>1</v>
      </c>
      <c r="K281" s="500"/>
      <c r="L281" s="241">
        <f>L274</f>
        <v>15</v>
      </c>
      <c r="M281" s="321" t="s">
        <v>1736</v>
      </c>
      <c r="N281" s="242"/>
      <c r="O281" s="242"/>
      <c r="P281" s="239"/>
      <c r="Q281" s="239"/>
      <c r="R281" s="244"/>
      <c r="S281" s="239"/>
      <c r="T281" s="239"/>
      <c r="U281" s="353"/>
      <c r="AA281" s="344"/>
      <c r="AB281" s="289"/>
      <c r="AC281" s="289"/>
    </row>
    <row r="282" spans="1:29" s="225" customFormat="1" ht="12.75" customHeight="1">
      <c r="A282" s="354">
        <v>213</v>
      </c>
      <c r="B282" s="505"/>
      <c r="C282" s="505"/>
      <c r="D282" s="505"/>
      <c r="E282" s="505"/>
      <c r="F282" s="505"/>
      <c r="G282" s="505"/>
      <c r="H282" s="505"/>
      <c r="I282" s="505"/>
      <c r="J282" s="353">
        <f>SUM(J279:K281)</f>
        <v>11</v>
      </c>
      <c r="K282" s="239" t="s">
        <v>1085</v>
      </c>
      <c r="L282" s="241">
        <f>SUM(L279:L281)</f>
        <v>264.45</v>
      </c>
      <c r="M282" s="321" t="s">
        <v>1095</v>
      </c>
      <c r="N282" s="242"/>
      <c r="O282" s="242"/>
      <c r="P282" s="239"/>
      <c r="Q282" s="239"/>
      <c r="R282" s="244"/>
      <c r="S282" s="239"/>
      <c r="T282" s="239"/>
      <c r="U282" s="353"/>
      <c r="AA282" s="344"/>
      <c r="AB282" s="289"/>
      <c r="AC282" s="345"/>
    </row>
    <row r="283" spans="1:29" s="225" customFormat="1" ht="17.25" customHeight="1" collapsed="1" thickBot="1">
      <c r="A283" s="340"/>
      <c r="B283" s="501" t="s">
        <v>1106</v>
      </c>
      <c r="C283" s="502"/>
      <c r="D283" s="502"/>
      <c r="E283" s="502"/>
      <c r="F283" s="502"/>
      <c r="G283" s="502"/>
      <c r="H283" s="502"/>
      <c r="I283" s="502"/>
      <c r="J283" s="502"/>
      <c r="K283" s="502"/>
      <c r="L283" s="502"/>
      <c r="M283" s="502"/>
      <c r="N283" s="502"/>
      <c r="O283" s="502"/>
      <c r="P283" s="502"/>
      <c r="Q283" s="502"/>
      <c r="R283" s="502"/>
      <c r="S283" s="502"/>
      <c r="T283" s="502"/>
      <c r="U283" s="503"/>
      <c r="AA283" s="344"/>
      <c r="AB283" s="289"/>
      <c r="AC283" s="289"/>
    </row>
    <row r="284" spans="1:29" s="225" customFormat="1" ht="27" customHeight="1" outlineLevel="1" thickTop="1">
      <c r="A284" s="318"/>
      <c r="B284" s="335">
        <v>1</v>
      </c>
      <c r="C284" s="272" t="s">
        <v>405</v>
      </c>
      <c r="D284" s="239" t="s">
        <v>1807</v>
      </c>
      <c r="E284" s="240" t="s">
        <v>1522</v>
      </c>
      <c r="F284" s="239" t="s">
        <v>406</v>
      </c>
      <c r="G284" s="239" t="s">
        <v>746</v>
      </c>
      <c r="H284" s="335" t="s">
        <v>24</v>
      </c>
      <c r="I284" s="335" t="s">
        <v>25</v>
      </c>
      <c r="J284" s="353" t="s">
        <v>26</v>
      </c>
      <c r="K284" s="353" t="s">
        <v>1523</v>
      </c>
      <c r="L284" s="241">
        <v>48.2</v>
      </c>
      <c r="M284" s="321" t="s">
        <v>1524</v>
      </c>
      <c r="N284" s="259"/>
      <c r="O284" s="259"/>
      <c r="P284" s="260" t="s">
        <v>48</v>
      </c>
      <c r="Q284" s="261">
        <v>8</v>
      </c>
      <c r="R284" s="262">
        <f>Q284*L284</f>
        <v>385.6</v>
      </c>
      <c r="S284" s="261">
        <v>1</v>
      </c>
      <c r="T284" s="261">
        <f>S284*L284*2</f>
        <v>96.4</v>
      </c>
      <c r="U284" s="335">
        <v>4</v>
      </c>
      <c r="AA284" s="344"/>
      <c r="AB284" s="289"/>
      <c r="AC284" s="289"/>
    </row>
    <row r="285" spans="1:29" ht="27" customHeight="1" outlineLevel="1">
      <c r="A285" s="340">
        <v>214</v>
      </c>
      <c r="B285" s="335">
        <v>2</v>
      </c>
      <c r="C285" s="272" t="s">
        <v>405</v>
      </c>
      <c r="D285" s="239" t="s">
        <v>1807</v>
      </c>
      <c r="E285" s="240" t="s">
        <v>1525</v>
      </c>
      <c r="F285" s="239" t="s">
        <v>407</v>
      </c>
      <c r="G285" s="239" t="s">
        <v>408</v>
      </c>
      <c r="H285" s="335" t="s">
        <v>24</v>
      </c>
      <c r="I285" s="335" t="s">
        <v>25</v>
      </c>
      <c r="J285" s="335" t="s">
        <v>26</v>
      </c>
      <c r="K285" s="335" t="s">
        <v>27</v>
      </c>
      <c r="L285" s="241">
        <v>35</v>
      </c>
      <c r="M285" s="321">
        <v>1972</v>
      </c>
      <c r="N285" s="242"/>
      <c r="O285" s="242"/>
      <c r="P285" s="243" t="s">
        <v>41</v>
      </c>
      <c r="Q285" s="239">
        <v>8</v>
      </c>
      <c r="R285" s="244">
        <f>Q285*L285</f>
        <v>280</v>
      </c>
      <c r="S285" s="239">
        <v>1</v>
      </c>
      <c r="T285" s="239">
        <f>S285*L285*2</f>
        <v>70</v>
      </c>
      <c r="U285" s="335">
        <v>4</v>
      </c>
    </row>
    <row r="286" spans="1:29" ht="27" customHeight="1" outlineLevel="1">
      <c r="A286" s="340">
        <v>215</v>
      </c>
      <c r="B286" s="335">
        <v>3</v>
      </c>
      <c r="C286" s="272" t="s">
        <v>405</v>
      </c>
      <c r="D286" s="239" t="s">
        <v>1526</v>
      </c>
      <c r="E286" s="240" t="s">
        <v>952</v>
      </c>
      <c r="F286" s="239" t="s">
        <v>409</v>
      </c>
      <c r="G286" s="239" t="s">
        <v>291</v>
      </c>
      <c r="H286" s="335" t="s">
        <v>24</v>
      </c>
      <c r="I286" s="335" t="s">
        <v>25</v>
      </c>
      <c r="J286" s="335" t="s">
        <v>26</v>
      </c>
      <c r="K286" s="353" t="s">
        <v>1527</v>
      </c>
      <c r="L286" s="241">
        <v>18.2</v>
      </c>
      <c r="M286" s="321">
        <v>1982</v>
      </c>
      <c r="N286" s="242"/>
      <c r="O286" s="242"/>
      <c r="P286" s="243" t="s">
        <v>41</v>
      </c>
      <c r="Q286" s="239">
        <v>7.92</v>
      </c>
      <c r="R286" s="244">
        <f t="shared" ref="R286:R371" si="28">Q286*L286</f>
        <v>144.14400000000001</v>
      </c>
      <c r="S286" s="239">
        <v>1</v>
      </c>
      <c r="T286" s="239">
        <f t="shared" ref="T286:T371" si="29">S286*L286*2</f>
        <v>36.4</v>
      </c>
      <c r="U286" s="334">
        <v>4</v>
      </c>
    </row>
    <row r="287" spans="1:29" ht="27" customHeight="1" outlineLevel="1">
      <c r="A287" s="340">
        <v>216</v>
      </c>
      <c r="B287" s="335">
        <v>4</v>
      </c>
      <c r="C287" s="272" t="s">
        <v>405</v>
      </c>
      <c r="D287" s="239" t="s">
        <v>1526</v>
      </c>
      <c r="E287" s="240" t="s">
        <v>953</v>
      </c>
      <c r="F287" s="239" t="s">
        <v>1528</v>
      </c>
      <c r="G287" s="239" t="s">
        <v>291</v>
      </c>
      <c r="H287" s="335" t="s">
        <v>24</v>
      </c>
      <c r="I287" s="335" t="s">
        <v>25</v>
      </c>
      <c r="J287" s="335" t="s">
        <v>26</v>
      </c>
      <c r="K287" s="353" t="s">
        <v>1529</v>
      </c>
      <c r="L287" s="241">
        <v>18.2</v>
      </c>
      <c r="M287" s="321">
        <v>1985</v>
      </c>
      <c r="N287" s="242"/>
      <c r="O287" s="242"/>
      <c r="P287" s="243" t="s">
        <v>41</v>
      </c>
      <c r="Q287" s="239">
        <v>8.1999999999999993</v>
      </c>
      <c r="R287" s="244">
        <f t="shared" si="28"/>
        <v>149.23999999999998</v>
      </c>
      <c r="S287" s="239">
        <v>1</v>
      </c>
      <c r="T287" s="239">
        <f t="shared" si="29"/>
        <v>36.4</v>
      </c>
      <c r="U287" s="334">
        <v>4</v>
      </c>
    </row>
    <row r="288" spans="1:29" ht="37.5" customHeight="1" outlineLevel="1">
      <c r="A288" s="340">
        <v>218</v>
      </c>
      <c r="B288" s="353">
        <v>5</v>
      </c>
      <c r="C288" s="272" t="s">
        <v>405</v>
      </c>
      <c r="D288" s="239" t="s">
        <v>1808</v>
      </c>
      <c r="E288" s="240" t="s">
        <v>955</v>
      </c>
      <c r="F288" s="239" t="s">
        <v>413</v>
      </c>
      <c r="G288" s="239" t="s">
        <v>291</v>
      </c>
      <c r="H288" s="335" t="s">
        <v>24</v>
      </c>
      <c r="I288" s="335" t="s">
        <v>25</v>
      </c>
      <c r="J288" s="335" t="s">
        <v>26</v>
      </c>
      <c r="K288" s="353" t="s">
        <v>1530</v>
      </c>
      <c r="L288" s="241">
        <v>18.100000000000001</v>
      </c>
      <c r="M288" s="321">
        <v>1986</v>
      </c>
      <c r="N288" s="242"/>
      <c r="O288" s="242"/>
      <c r="P288" s="243" t="s">
        <v>41</v>
      </c>
      <c r="Q288" s="239">
        <v>7.9</v>
      </c>
      <c r="R288" s="244">
        <f t="shared" si="28"/>
        <v>142.99</v>
      </c>
      <c r="S288" s="239">
        <v>1</v>
      </c>
      <c r="T288" s="239">
        <f t="shared" si="29"/>
        <v>36.200000000000003</v>
      </c>
      <c r="U288" s="334">
        <v>4</v>
      </c>
    </row>
    <row r="289" spans="1:30" ht="26.25" customHeight="1" outlineLevel="1">
      <c r="A289" s="340">
        <v>219</v>
      </c>
      <c r="B289" s="353">
        <v>6</v>
      </c>
      <c r="C289" s="272" t="s">
        <v>405</v>
      </c>
      <c r="D289" s="239" t="s">
        <v>1531</v>
      </c>
      <c r="E289" s="240" t="s">
        <v>956</v>
      </c>
      <c r="F289" s="239" t="s">
        <v>416</v>
      </c>
      <c r="G289" s="239" t="s">
        <v>291</v>
      </c>
      <c r="H289" s="335" t="s">
        <v>24</v>
      </c>
      <c r="I289" s="335" t="s">
        <v>51</v>
      </c>
      <c r="J289" s="335" t="s">
        <v>26</v>
      </c>
      <c r="K289" s="353" t="s">
        <v>1538</v>
      </c>
      <c r="L289" s="241">
        <v>42.45</v>
      </c>
      <c r="M289" s="321">
        <v>27395</v>
      </c>
      <c r="N289" s="242">
        <v>36161</v>
      </c>
      <c r="O289" s="242"/>
      <c r="P289" s="243" t="s">
        <v>28</v>
      </c>
      <c r="Q289" s="239">
        <v>8</v>
      </c>
      <c r="R289" s="244">
        <f t="shared" si="28"/>
        <v>339.6</v>
      </c>
      <c r="S289" s="239">
        <v>0.75</v>
      </c>
      <c r="T289" s="239">
        <f t="shared" si="29"/>
        <v>63.675000000000004</v>
      </c>
      <c r="U289" s="334">
        <v>4</v>
      </c>
    </row>
    <row r="290" spans="1:30" ht="12.75" customHeight="1" outlineLevel="1">
      <c r="A290" s="340">
        <v>220</v>
      </c>
      <c r="B290" s="353">
        <v>7</v>
      </c>
      <c r="C290" s="272" t="s">
        <v>405</v>
      </c>
      <c r="D290" s="239" t="s">
        <v>1532</v>
      </c>
      <c r="E290" s="240" t="s">
        <v>959</v>
      </c>
      <c r="F290" s="239" t="s">
        <v>419</v>
      </c>
      <c r="G290" s="239" t="s">
        <v>420</v>
      </c>
      <c r="H290" s="335" t="s">
        <v>24</v>
      </c>
      <c r="I290" s="335" t="s">
        <v>25</v>
      </c>
      <c r="J290" s="335" t="s">
        <v>26</v>
      </c>
      <c r="K290" s="353" t="s">
        <v>1533</v>
      </c>
      <c r="L290" s="241">
        <v>59.5</v>
      </c>
      <c r="M290" s="321">
        <v>1980</v>
      </c>
      <c r="N290" s="242"/>
      <c r="O290" s="242"/>
      <c r="P290" s="243" t="s">
        <v>41</v>
      </c>
      <c r="Q290" s="239">
        <v>9.8000000000000007</v>
      </c>
      <c r="R290" s="244">
        <f t="shared" si="28"/>
        <v>583.1</v>
      </c>
      <c r="S290" s="239">
        <v>1</v>
      </c>
      <c r="T290" s="239">
        <f t="shared" si="29"/>
        <v>119</v>
      </c>
      <c r="U290" s="334">
        <v>3</v>
      </c>
      <c r="AC290" s="345"/>
    </row>
    <row r="291" spans="1:30" ht="12.75" customHeight="1" outlineLevel="1">
      <c r="A291" s="340">
        <v>223</v>
      </c>
      <c r="B291" s="353">
        <v>8</v>
      </c>
      <c r="C291" s="272" t="s">
        <v>405</v>
      </c>
      <c r="D291" s="239" t="s">
        <v>1532</v>
      </c>
      <c r="E291" s="240" t="s">
        <v>1534</v>
      </c>
      <c r="F291" s="239" t="s">
        <v>422</v>
      </c>
      <c r="G291" s="239" t="s">
        <v>423</v>
      </c>
      <c r="H291" s="335" t="s">
        <v>24</v>
      </c>
      <c r="I291" s="335" t="s">
        <v>25</v>
      </c>
      <c r="J291" s="335" t="s">
        <v>45</v>
      </c>
      <c r="K291" s="353" t="s">
        <v>1535</v>
      </c>
      <c r="L291" s="241">
        <v>42.2</v>
      </c>
      <c r="M291" s="321">
        <v>1999</v>
      </c>
      <c r="N291" s="242"/>
      <c r="O291" s="242"/>
      <c r="P291" s="243" t="s">
        <v>28</v>
      </c>
      <c r="Q291" s="239">
        <v>10</v>
      </c>
      <c r="R291" s="244">
        <f t="shared" si="28"/>
        <v>422</v>
      </c>
      <c r="S291" s="239">
        <v>0.75</v>
      </c>
      <c r="T291" s="239">
        <f t="shared" si="29"/>
        <v>63.300000000000004</v>
      </c>
      <c r="U291" s="335">
        <v>3</v>
      </c>
      <c r="AC291" s="345"/>
    </row>
    <row r="292" spans="1:30" ht="12.75" customHeight="1" outlineLevel="1">
      <c r="A292" s="340">
        <v>224</v>
      </c>
      <c r="B292" s="229">
        <v>9</v>
      </c>
      <c r="C292" s="384" t="s">
        <v>405</v>
      </c>
      <c r="D292" s="278" t="s">
        <v>1532</v>
      </c>
      <c r="E292" s="279" t="s">
        <v>1536</v>
      </c>
      <c r="F292" s="278" t="s">
        <v>422</v>
      </c>
      <c r="G292" s="278" t="s">
        <v>424</v>
      </c>
      <c r="H292" s="229" t="s">
        <v>24</v>
      </c>
      <c r="I292" s="229" t="s">
        <v>25</v>
      </c>
      <c r="J292" s="229" t="s">
        <v>26</v>
      </c>
      <c r="K292" s="229" t="s">
        <v>1537</v>
      </c>
      <c r="L292" s="280">
        <v>18.54</v>
      </c>
      <c r="M292" s="409">
        <v>1979</v>
      </c>
      <c r="N292" s="281">
        <v>35796</v>
      </c>
      <c r="O292" s="281"/>
      <c r="P292" s="282" t="s">
        <v>28</v>
      </c>
      <c r="Q292" s="278">
        <v>10</v>
      </c>
      <c r="R292" s="283">
        <f t="shared" si="28"/>
        <v>185.39999999999998</v>
      </c>
      <c r="S292" s="278">
        <v>1</v>
      </c>
      <c r="T292" s="278">
        <f t="shared" si="29"/>
        <v>37.08</v>
      </c>
      <c r="U292" s="229">
        <v>3</v>
      </c>
    </row>
    <row r="293" spans="1:30" ht="12.75" customHeight="1">
      <c r="A293" s="356"/>
      <c r="B293" s="505"/>
      <c r="C293" s="505"/>
      <c r="D293" s="505"/>
      <c r="E293" s="505"/>
      <c r="F293" s="505"/>
      <c r="G293" s="505"/>
      <c r="H293" s="505"/>
      <c r="I293" s="353" t="s">
        <v>1131</v>
      </c>
      <c r="J293" s="499">
        <f>COUNTIF(I284:I292,I284)</f>
        <v>8</v>
      </c>
      <c r="K293" s="500"/>
      <c r="L293" s="241">
        <f>SUM(L284:L292)-L289</f>
        <v>257.94000000000005</v>
      </c>
      <c r="M293" s="321" t="s">
        <v>1736</v>
      </c>
      <c r="N293" s="242"/>
      <c r="O293" s="242"/>
      <c r="P293" s="239"/>
      <c r="Q293" s="239"/>
      <c r="R293" s="244"/>
      <c r="S293" s="239"/>
      <c r="T293" s="239"/>
      <c r="U293" s="353"/>
    </row>
    <row r="294" spans="1:30" ht="12.75" customHeight="1">
      <c r="A294" s="356"/>
      <c r="B294" s="505"/>
      <c r="C294" s="505"/>
      <c r="D294" s="505"/>
      <c r="E294" s="505"/>
      <c r="F294" s="505"/>
      <c r="G294" s="505"/>
      <c r="H294" s="505"/>
      <c r="I294" s="353" t="s">
        <v>51</v>
      </c>
      <c r="J294" s="499">
        <f>COUNTIF(I284:I292,I289)</f>
        <v>1</v>
      </c>
      <c r="K294" s="500"/>
      <c r="L294" s="241">
        <f>L289</f>
        <v>42.45</v>
      </c>
      <c r="M294" s="321" t="s">
        <v>1736</v>
      </c>
      <c r="N294" s="242"/>
      <c r="O294" s="242"/>
      <c r="P294" s="239"/>
      <c r="Q294" s="239"/>
      <c r="R294" s="244"/>
      <c r="S294" s="239"/>
      <c r="T294" s="239"/>
      <c r="U294" s="353"/>
    </row>
    <row r="295" spans="1:30" ht="12.75" customHeight="1">
      <c r="A295" s="356"/>
      <c r="B295" s="505"/>
      <c r="C295" s="505"/>
      <c r="D295" s="505"/>
      <c r="E295" s="505"/>
      <c r="F295" s="505"/>
      <c r="G295" s="505"/>
      <c r="H295" s="505"/>
      <c r="I295" s="353" t="s">
        <v>121</v>
      </c>
      <c r="J295" s="499">
        <f>COUNTIF(I284:I292,I295)</f>
        <v>0</v>
      </c>
      <c r="K295" s="500"/>
      <c r="L295" s="241">
        <v>0</v>
      </c>
      <c r="M295" s="321" t="s">
        <v>1736</v>
      </c>
      <c r="N295" s="242"/>
      <c r="O295" s="242"/>
      <c r="P295" s="239"/>
      <c r="Q295" s="239"/>
      <c r="R295" s="244"/>
      <c r="S295" s="239"/>
      <c r="T295" s="239"/>
      <c r="U295" s="353"/>
    </row>
    <row r="296" spans="1:30" ht="12.75" customHeight="1">
      <c r="A296" s="340">
        <v>225</v>
      </c>
      <c r="B296" s="505"/>
      <c r="C296" s="505"/>
      <c r="D296" s="505"/>
      <c r="E296" s="505"/>
      <c r="F296" s="505"/>
      <c r="G296" s="505"/>
      <c r="H296" s="505"/>
      <c r="I296" s="505"/>
      <c r="J296" s="353">
        <f>SUM(J293:K295)</f>
        <v>9</v>
      </c>
      <c r="K296" s="239" t="s">
        <v>1085</v>
      </c>
      <c r="L296" s="241">
        <f>SUM(L293:L295)</f>
        <v>300.39000000000004</v>
      </c>
      <c r="M296" s="321" t="s">
        <v>1095</v>
      </c>
      <c r="N296" s="242"/>
      <c r="O296" s="242"/>
      <c r="P296" s="239"/>
      <c r="Q296" s="239"/>
      <c r="R296" s="244"/>
      <c r="S296" s="239"/>
      <c r="T296" s="239"/>
      <c r="U296" s="353"/>
    </row>
    <row r="297" spans="1:30" ht="18.75" customHeight="1" collapsed="1">
      <c r="A297" s="340"/>
      <c r="B297" s="504" t="s">
        <v>1107</v>
      </c>
      <c r="C297" s="504"/>
      <c r="D297" s="504"/>
      <c r="E297" s="504"/>
      <c r="F297" s="504"/>
      <c r="G297" s="504"/>
      <c r="H297" s="504"/>
      <c r="I297" s="504"/>
      <c r="J297" s="504"/>
      <c r="K297" s="504"/>
      <c r="L297" s="504"/>
      <c r="M297" s="504"/>
      <c r="N297" s="504"/>
      <c r="O297" s="504"/>
      <c r="P297" s="504"/>
      <c r="Q297" s="504"/>
      <c r="R297" s="504"/>
      <c r="S297" s="504"/>
      <c r="T297" s="504"/>
      <c r="U297" s="504"/>
      <c r="AC297" s="345"/>
    </row>
    <row r="298" spans="1:30" ht="18" customHeight="1" outlineLevel="1">
      <c r="A298" s="318"/>
      <c r="B298" s="353">
        <v>1</v>
      </c>
      <c r="C298" s="269" t="s">
        <v>425</v>
      </c>
      <c r="D298" s="239" t="s">
        <v>1809</v>
      </c>
      <c r="E298" s="240" t="s">
        <v>962</v>
      </c>
      <c r="F298" s="326" t="s">
        <v>1487</v>
      </c>
      <c r="G298" s="239" t="s">
        <v>427</v>
      </c>
      <c r="H298" s="353" t="s">
        <v>24</v>
      </c>
      <c r="I298" s="353" t="s">
        <v>25</v>
      </c>
      <c r="J298" s="353" t="s">
        <v>26</v>
      </c>
      <c r="K298" s="325" t="s">
        <v>1488</v>
      </c>
      <c r="L298" s="241">
        <v>36.200000000000003</v>
      </c>
      <c r="M298" s="321">
        <v>1986</v>
      </c>
      <c r="N298" s="242"/>
      <c r="O298" s="242"/>
      <c r="P298" s="239" t="s">
        <v>28</v>
      </c>
      <c r="Q298" s="239">
        <v>8.5</v>
      </c>
      <c r="R298" s="244">
        <f t="shared" si="28"/>
        <v>307.70000000000005</v>
      </c>
      <c r="S298" s="239">
        <v>0.75</v>
      </c>
      <c r="T298" s="239">
        <f t="shared" si="29"/>
        <v>54.300000000000004</v>
      </c>
      <c r="U298" s="353">
        <v>4</v>
      </c>
    </row>
    <row r="299" spans="1:30" ht="18" customHeight="1" outlineLevel="1">
      <c r="A299" s="340">
        <v>226</v>
      </c>
      <c r="B299" s="353">
        <v>2</v>
      </c>
      <c r="C299" s="269" t="s">
        <v>425</v>
      </c>
      <c r="D299" s="239" t="s">
        <v>1809</v>
      </c>
      <c r="E299" s="240" t="s">
        <v>963</v>
      </c>
      <c r="F299" s="326" t="s">
        <v>1487</v>
      </c>
      <c r="G299" s="239" t="s">
        <v>429</v>
      </c>
      <c r="H299" s="353" t="s">
        <v>24</v>
      </c>
      <c r="I299" s="353" t="s">
        <v>25</v>
      </c>
      <c r="J299" s="353" t="s">
        <v>26</v>
      </c>
      <c r="K299" s="325" t="s">
        <v>1488</v>
      </c>
      <c r="L299" s="241">
        <v>58.5</v>
      </c>
      <c r="M299" s="321">
        <v>1986</v>
      </c>
      <c r="N299" s="242"/>
      <c r="O299" s="242"/>
      <c r="P299" s="239" t="s">
        <v>28</v>
      </c>
      <c r="Q299" s="239">
        <v>8.5</v>
      </c>
      <c r="R299" s="244">
        <f t="shared" si="28"/>
        <v>497.25</v>
      </c>
      <c r="S299" s="239">
        <v>0.75</v>
      </c>
      <c r="T299" s="239">
        <f t="shared" si="29"/>
        <v>87.75</v>
      </c>
      <c r="U299" s="353">
        <v>4</v>
      </c>
    </row>
    <row r="300" spans="1:30" ht="18" customHeight="1" outlineLevel="1">
      <c r="A300" s="340">
        <v>227</v>
      </c>
      <c r="B300" s="353">
        <v>3</v>
      </c>
      <c r="C300" s="269" t="s">
        <v>425</v>
      </c>
      <c r="D300" s="239" t="s">
        <v>1809</v>
      </c>
      <c r="E300" s="240" t="s">
        <v>833</v>
      </c>
      <c r="F300" s="326" t="s">
        <v>1489</v>
      </c>
      <c r="G300" s="239" t="s">
        <v>430</v>
      </c>
      <c r="H300" s="353" t="s">
        <v>24</v>
      </c>
      <c r="I300" s="353" t="s">
        <v>25</v>
      </c>
      <c r="J300" s="353" t="s">
        <v>72</v>
      </c>
      <c r="K300" s="325" t="s">
        <v>1171</v>
      </c>
      <c r="L300" s="241">
        <v>9.5399999999999991</v>
      </c>
      <c r="M300" s="321">
        <v>1997</v>
      </c>
      <c r="N300" s="242"/>
      <c r="O300" s="242"/>
      <c r="P300" s="239" t="s">
        <v>28</v>
      </c>
      <c r="Q300" s="239">
        <v>8.5</v>
      </c>
      <c r="R300" s="244">
        <f t="shared" si="28"/>
        <v>81.089999999999989</v>
      </c>
      <c r="S300" s="239">
        <v>0.75</v>
      </c>
      <c r="T300" s="239">
        <f t="shared" si="29"/>
        <v>14.309999999999999</v>
      </c>
      <c r="U300" s="353">
        <v>4</v>
      </c>
    </row>
    <row r="301" spans="1:30" ht="27" customHeight="1" outlineLevel="1">
      <c r="A301" s="356"/>
      <c r="B301" s="353">
        <v>4</v>
      </c>
      <c r="C301" s="269" t="s">
        <v>425</v>
      </c>
      <c r="D301" s="239" t="s">
        <v>1831</v>
      </c>
      <c r="E301" s="240" t="s">
        <v>964</v>
      </c>
      <c r="F301" s="326" t="s">
        <v>1490</v>
      </c>
      <c r="G301" s="239" t="s">
        <v>432</v>
      </c>
      <c r="H301" s="353" t="s">
        <v>24</v>
      </c>
      <c r="I301" s="353" t="s">
        <v>25</v>
      </c>
      <c r="J301" s="353" t="s">
        <v>45</v>
      </c>
      <c r="K301" s="325" t="s">
        <v>1409</v>
      </c>
      <c r="L301" s="241">
        <v>42.2</v>
      </c>
      <c r="M301" s="321">
        <v>2000</v>
      </c>
      <c r="N301" s="242"/>
      <c r="O301" s="242"/>
      <c r="P301" s="239" t="s">
        <v>41</v>
      </c>
      <c r="Q301" s="239">
        <v>10</v>
      </c>
      <c r="R301" s="244">
        <f t="shared" ref="R301" si="30">Q301*L301</f>
        <v>422</v>
      </c>
      <c r="S301" s="239">
        <v>0.75</v>
      </c>
      <c r="T301" s="239">
        <f t="shared" ref="T301" si="31">S301*L301*2</f>
        <v>63.300000000000004</v>
      </c>
      <c r="U301" s="353">
        <v>4</v>
      </c>
      <c r="V301" s="483"/>
    </row>
    <row r="302" spans="1:30" s="268" customFormat="1" ht="27" customHeight="1" outlineLevel="1">
      <c r="A302" s="340">
        <v>228</v>
      </c>
      <c r="B302" s="353">
        <v>5</v>
      </c>
      <c r="C302" s="269" t="s">
        <v>425</v>
      </c>
      <c r="D302" s="239" t="s">
        <v>1832</v>
      </c>
      <c r="E302" s="240" t="s">
        <v>1834</v>
      </c>
      <c r="F302" s="377" t="s">
        <v>1491</v>
      </c>
      <c r="G302" s="239" t="s">
        <v>1082</v>
      </c>
      <c r="H302" s="353" t="s">
        <v>24</v>
      </c>
      <c r="I302" s="353" t="s">
        <v>25</v>
      </c>
      <c r="J302" s="353" t="s">
        <v>45</v>
      </c>
      <c r="K302" s="378" t="s">
        <v>1492</v>
      </c>
      <c r="L302" s="241">
        <v>12</v>
      </c>
      <c r="M302" s="321">
        <v>2004</v>
      </c>
      <c r="N302" s="242"/>
      <c r="O302" s="242"/>
      <c r="P302" s="239" t="s">
        <v>28</v>
      </c>
      <c r="Q302" s="239"/>
      <c r="R302" s="244">
        <v>132</v>
      </c>
      <c r="S302" s="239">
        <v>1</v>
      </c>
      <c r="T302" s="239">
        <f t="shared" si="29"/>
        <v>24</v>
      </c>
      <c r="U302" s="353">
        <v>4</v>
      </c>
      <c r="V302" s="483"/>
      <c r="W302" s="221"/>
      <c r="X302" s="221"/>
      <c r="Y302" s="221"/>
      <c r="Z302" s="221"/>
      <c r="AA302" s="344"/>
      <c r="AB302" s="289"/>
      <c r="AC302" s="289"/>
      <c r="AD302" s="221"/>
    </row>
    <row r="303" spans="1:30" s="268" customFormat="1" ht="27" customHeight="1" outlineLevel="1">
      <c r="A303" s="340">
        <v>230</v>
      </c>
      <c r="B303" s="353">
        <v>6</v>
      </c>
      <c r="C303" s="269" t="s">
        <v>425</v>
      </c>
      <c r="D303" s="239" t="s">
        <v>1833</v>
      </c>
      <c r="E303" s="240" t="s">
        <v>1835</v>
      </c>
      <c r="F303" s="326" t="s">
        <v>1493</v>
      </c>
      <c r="G303" s="239" t="s">
        <v>432</v>
      </c>
      <c r="H303" s="353" t="s">
        <v>24</v>
      </c>
      <c r="I303" s="353" t="s">
        <v>25</v>
      </c>
      <c r="J303" s="353" t="s">
        <v>45</v>
      </c>
      <c r="K303" s="325" t="s">
        <v>1494</v>
      </c>
      <c r="L303" s="241">
        <v>48.2</v>
      </c>
      <c r="M303" s="408">
        <v>2006</v>
      </c>
      <c r="N303" s="242"/>
      <c r="O303" s="242"/>
      <c r="P303" s="239" t="s">
        <v>48</v>
      </c>
      <c r="Q303" s="239">
        <v>8.36</v>
      </c>
      <c r="R303" s="244">
        <f t="shared" si="28"/>
        <v>402.952</v>
      </c>
      <c r="S303" s="239">
        <v>1</v>
      </c>
      <c r="T303" s="239">
        <f t="shared" si="29"/>
        <v>96.4</v>
      </c>
      <c r="U303" s="353">
        <v>4</v>
      </c>
      <c r="V303" s="483"/>
      <c r="W303" s="221"/>
      <c r="X303" s="221"/>
      <c r="Y303" s="221"/>
      <c r="Z303" s="221"/>
      <c r="AA303" s="344"/>
      <c r="AB303" s="289"/>
      <c r="AC303" s="289"/>
      <c r="AD303" s="221"/>
    </row>
    <row r="304" spans="1:30" s="268" customFormat="1" ht="27" customHeight="1" outlineLevel="1">
      <c r="A304" s="356"/>
      <c r="B304" s="353">
        <v>7</v>
      </c>
      <c r="C304" s="269"/>
      <c r="D304" s="326" t="s">
        <v>1810</v>
      </c>
      <c r="E304" s="329" t="s">
        <v>985</v>
      </c>
      <c r="F304" s="326" t="s">
        <v>1495</v>
      </c>
      <c r="G304" s="326" t="s">
        <v>432</v>
      </c>
      <c r="H304" s="353" t="s">
        <v>24</v>
      </c>
      <c r="I304" s="353" t="s">
        <v>25</v>
      </c>
      <c r="J304" s="353" t="s">
        <v>45</v>
      </c>
      <c r="K304" s="325" t="s">
        <v>1496</v>
      </c>
      <c r="L304" s="241">
        <v>42.8</v>
      </c>
      <c r="M304" s="408">
        <v>2005</v>
      </c>
      <c r="N304" s="242"/>
      <c r="O304" s="242"/>
      <c r="P304" s="239"/>
      <c r="Q304" s="239"/>
      <c r="R304" s="244"/>
      <c r="S304" s="239"/>
      <c r="T304" s="239"/>
      <c r="U304" s="353">
        <v>4</v>
      </c>
      <c r="V304" s="483"/>
      <c r="W304" s="221"/>
      <c r="X304" s="221"/>
      <c r="Y304" s="221"/>
      <c r="Z304" s="221"/>
      <c r="AA304" s="344"/>
      <c r="AB304" s="289"/>
      <c r="AC304" s="289"/>
      <c r="AD304" s="221"/>
    </row>
    <row r="305" spans="1:30" s="268" customFormat="1" ht="12.75" customHeight="1">
      <c r="A305" s="356"/>
      <c r="B305" s="505"/>
      <c r="C305" s="505"/>
      <c r="D305" s="505"/>
      <c r="E305" s="505"/>
      <c r="F305" s="505"/>
      <c r="G305" s="505"/>
      <c r="H305" s="505"/>
      <c r="I305" s="353" t="s">
        <v>1131</v>
      </c>
      <c r="J305" s="499">
        <f>COUNTIF(I298:I304,I298)</f>
        <v>7</v>
      </c>
      <c r="K305" s="500"/>
      <c r="L305" s="241">
        <f>SUM(L298:L304)</f>
        <v>249.44</v>
      </c>
      <c r="M305" s="408" t="s">
        <v>1736</v>
      </c>
      <c r="N305" s="242"/>
      <c r="O305" s="242"/>
      <c r="P305" s="239"/>
      <c r="Q305" s="239"/>
      <c r="R305" s="244"/>
      <c r="S305" s="239"/>
      <c r="T305" s="239"/>
      <c r="U305" s="353"/>
      <c r="V305" s="483"/>
      <c r="W305" s="221"/>
      <c r="X305" s="221"/>
      <c r="Y305" s="221"/>
      <c r="Z305" s="221"/>
      <c r="AA305" s="344"/>
      <c r="AB305" s="289"/>
      <c r="AC305" s="289"/>
      <c r="AD305" s="221"/>
    </row>
    <row r="306" spans="1:30" s="268" customFormat="1" ht="12.75" customHeight="1">
      <c r="A306" s="356"/>
      <c r="B306" s="505"/>
      <c r="C306" s="505"/>
      <c r="D306" s="505"/>
      <c r="E306" s="505"/>
      <c r="F306" s="505"/>
      <c r="G306" s="505"/>
      <c r="H306" s="505"/>
      <c r="I306" s="353" t="s">
        <v>51</v>
      </c>
      <c r="J306" s="499">
        <f>COUNTIF(I298:I304,I306)</f>
        <v>0</v>
      </c>
      <c r="K306" s="500"/>
      <c r="L306" s="241">
        <v>0</v>
      </c>
      <c r="M306" s="408" t="s">
        <v>1736</v>
      </c>
      <c r="N306" s="242"/>
      <c r="O306" s="242"/>
      <c r="P306" s="239"/>
      <c r="Q306" s="239"/>
      <c r="R306" s="244"/>
      <c r="S306" s="239"/>
      <c r="T306" s="239"/>
      <c r="U306" s="353"/>
      <c r="V306" s="483"/>
      <c r="W306" s="221"/>
      <c r="X306" s="221"/>
      <c r="Y306" s="221"/>
      <c r="Z306" s="221"/>
      <c r="AA306" s="344"/>
      <c r="AB306" s="289"/>
      <c r="AC306" s="289"/>
      <c r="AD306" s="221"/>
    </row>
    <row r="307" spans="1:30" s="268" customFormat="1" ht="12.75" customHeight="1">
      <c r="A307" s="356"/>
      <c r="B307" s="505"/>
      <c r="C307" s="505"/>
      <c r="D307" s="505"/>
      <c r="E307" s="505"/>
      <c r="F307" s="505"/>
      <c r="G307" s="505"/>
      <c r="H307" s="505"/>
      <c r="I307" s="353" t="s">
        <v>121</v>
      </c>
      <c r="J307" s="499">
        <f>COUNTIF(I298:I304,I307)</f>
        <v>0</v>
      </c>
      <c r="K307" s="500"/>
      <c r="L307" s="241">
        <v>0</v>
      </c>
      <c r="M307" s="408" t="s">
        <v>1736</v>
      </c>
      <c r="N307" s="242"/>
      <c r="O307" s="242"/>
      <c r="P307" s="239"/>
      <c r="Q307" s="239"/>
      <c r="R307" s="244"/>
      <c r="S307" s="239"/>
      <c r="T307" s="239"/>
      <c r="U307" s="353"/>
      <c r="V307" s="483"/>
      <c r="W307" s="221"/>
      <c r="X307" s="221"/>
      <c r="Y307" s="221"/>
      <c r="Z307" s="221"/>
      <c r="AA307" s="344"/>
      <c r="AB307" s="289"/>
      <c r="AC307" s="289"/>
      <c r="AD307" s="221"/>
    </row>
    <row r="308" spans="1:30" s="268" customFormat="1" ht="12.75" customHeight="1">
      <c r="A308" s="340">
        <v>231</v>
      </c>
      <c r="B308" s="505"/>
      <c r="C308" s="505"/>
      <c r="D308" s="505"/>
      <c r="E308" s="505"/>
      <c r="F308" s="505"/>
      <c r="G308" s="505"/>
      <c r="H308" s="505"/>
      <c r="I308" s="505"/>
      <c r="J308" s="353">
        <f>SUM(J305:K307)</f>
        <v>7</v>
      </c>
      <c r="K308" s="239" t="s">
        <v>1085</v>
      </c>
      <c r="L308" s="241">
        <f>SUM(L298:L304)</f>
        <v>249.44</v>
      </c>
      <c r="M308" s="321" t="s">
        <v>1095</v>
      </c>
      <c r="N308" s="242"/>
      <c r="O308" s="242"/>
      <c r="P308" s="239"/>
      <c r="Q308" s="239"/>
      <c r="R308" s="244"/>
      <c r="S308" s="239"/>
      <c r="T308" s="239"/>
      <c r="U308" s="353"/>
      <c r="V308" s="483"/>
      <c r="W308" s="221"/>
      <c r="X308" s="221"/>
      <c r="Y308" s="221"/>
      <c r="Z308" s="221"/>
      <c r="AA308" s="344"/>
      <c r="AB308" s="289"/>
      <c r="AC308" s="289"/>
      <c r="AD308" s="221"/>
    </row>
    <row r="309" spans="1:30" ht="18.75" customHeight="1" collapsed="1" thickBot="1">
      <c r="A309" s="340"/>
      <c r="B309" s="501" t="s">
        <v>1108</v>
      </c>
      <c r="C309" s="502"/>
      <c r="D309" s="502"/>
      <c r="E309" s="502"/>
      <c r="F309" s="502"/>
      <c r="G309" s="502"/>
      <c r="H309" s="502"/>
      <c r="I309" s="502"/>
      <c r="J309" s="502"/>
      <c r="K309" s="502"/>
      <c r="L309" s="502"/>
      <c r="M309" s="502"/>
      <c r="N309" s="502"/>
      <c r="O309" s="502"/>
      <c r="P309" s="502"/>
      <c r="Q309" s="502"/>
      <c r="R309" s="502"/>
      <c r="S309" s="502"/>
      <c r="T309" s="502"/>
      <c r="U309" s="503"/>
      <c r="V309" s="483"/>
    </row>
    <row r="310" spans="1:30" ht="27" customHeight="1" outlineLevel="1" thickTop="1">
      <c r="A310" s="318"/>
      <c r="B310" s="388">
        <v>1</v>
      </c>
      <c r="C310" s="275" t="s">
        <v>434</v>
      </c>
      <c r="D310" s="239" t="s">
        <v>1704</v>
      </c>
      <c r="E310" s="240" t="s">
        <v>963</v>
      </c>
      <c r="F310" s="239" t="s">
        <v>436</v>
      </c>
      <c r="G310" s="239" t="s">
        <v>420</v>
      </c>
      <c r="H310" s="388" t="s">
        <v>24</v>
      </c>
      <c r="I310" s="388" t="s">
        <v>25</v>
      </c>
      <c r="J310" s="388" t="s">
        <v>45</v>
      </c>
      <c r="K310" s="388" t="s">
        <v>1212</v>
      </c>
      <c r="L310" s="241">
        <v>101.23</v>
      </c>
      <c r="M310" s="321" t="s">
        <v>1705</v>
      </c>
      <c r="N310" s="259">
        <v>35431</v>
      </c>
      <c r="O310" s="259"/>
      <c r="P310" s="260" t="s">
        <v>28</v>
      </c>
      <c r="Q310" s="261">
        <v>8</v>
      </c>
      <c r="R310" s="262">
        <f t="shared" si="28"/>
        <v>809.84</v>
      </c>
      <c r="S310" s="261">
        <v>1</v>
      </c>
      <c r="T310" s="261">
        <f t="shared" si="29"/>
        <v>202.46</v>
      </c>
      <c r="U310" s="388">
        <v>4</v>
      </c>
      <c r="V310" s="225"/>
    </row>
    <row r="311" spans="1:30" ht="18" customHeight="1" outlineLevel="1">
      <c r="A311" s="389">
        <v>233</v>
      </c>
      <c r="B311" s="388">
        <v>2</v>
      </c>
      <c r="C311" s="275" t="s">
        <v>434</v>
      </c>
      <c r="D311" s="239" t="s">
        <v>1704</v>
      </c>
      <c r="E311" s="240" t="s">
        <v>920</v>
      </c>
      <c r="F311" s="239" t="s">
        <v>436</v>
      </c>
      <c r="G311" s="239" t="s">
        <v>437</v>
      </c>
      <c r="H311" s="388" t="s">
        <v>24</v>
      </c>
      <c r="I311" s="388" t="s">
        <v>25</v>
      </c>
      <c r="J311" s="388" t="s">
        <v>72</v>
      </c>
      <c r="K311" s="388" t="s">
        <v>1212</v>
      </c>
      <c r="L311" s="241">
        <v>41.2</v>
      </c>
      <c r="M311" s="321">
        <v>1996</v>
      </c>
      <c r="N311" s="242"/>
      <c r="O311" s="242"/>
      <c r="P311" s="390" t="s">
        <v>28</v>
      </c>
      <c r="Q311" s="239">
        <v>8</v>
      </c>
      <c r="R311" s="244">
        <f t="shared" si="28"/>
        <v>329.6</v>
      </c>
      <c r="S311" s="239">
        <v>1</v>
      </c>
      <c r="T311" s="239">
        <f t="shared" si="29"/>
        <v>82.4</v>
      </c>
      <c r="U311" s="387">
        <v>4</v>
      </c>
    </row>
    <row r="312" spans="1:30" ht="27" customHeight="1" outlineLevel="1">
      <c r="A312" s="389">
        <v>234</v>
      </c>
      <c r="B312" s="388">
        <v>3</v>
      </c>
      <c r="C312" s="275" t="s">
        <v>434</v>
      </c>
      <c r="D312" s="239" t="s">
        <v>1704</v>
      </c>
      <c r="E312" s="240" t="s">
        <v>965</v>
      </c>
      <c r="F312" s="239" t="s">
        <v>436</v>
      </c>
      <c r="G312" s="239" t="s">
        <v>437</v>
      </c>
      <c r="H312" s="388" t="s">
        <v>24</v>
      </c>
      <c r="I312" s="388" t="s">
        <v>25</v>
      </c>
      <c r="J312" s="388" t="s">
        <v>72</v>
      </c>
      <c r="K312" s="388" t="s">
        <v>1212</v>
      </c>
      <c r="L312" s="241">
        <v>41.2</v>
      </c>
      <c r="M312" s="321" t="s">
        <v>1706</v>
      </c>
      <c r="N312" s="242"/>
      <c r="O312" s="242"/>
      <c r="P312" s="390" t="s">
        <v>28</v>
      </c>
      <c r="Q312" s="239">
        <v>8</v>
      </c>
      <c r="R312" s="244">
        <f t="shared" si="28"/>
        <v>329.6</v>
      </c>
      <c r="S312" s="239">
        <v>1</v>
      </c>
      <c r="T312" s="239">
        <f t="shared" si="29"/>
        <v>82.4</v>
      </c>
      <c r="U312" s="387">
        <v>4</v>
      </c>
    </row>
    <row r="313" spans="1:30" ht="18" customHeight="1" outlineLevel="1">
      <c r="A313" s="389">
        <v>235</v>
      </c>
      <c r="B313" s="388">
        <v>4</v>
      </c>
      <c r="C313" s="275" t="s">
        <v>434</v>
      </c>
      <c r="D313" s="239" t="s">
        <v>1704</v>
      </c>
      <c r="E313" s="240" t="s">
        <v>1707</v>
      </c>
      <c r="F313" s="239" t="s">
        <v>438</v>
      </c>
      <c r="G313" s="239" t="s">
        <v>439</v>
      </c>
      <c r="H313" s="388" t="s">
        <v>24</v>
      </c>
      <c r="I313" s="388" t="s">
        <v>25</v>
      </c>
      <c r="J313" s="388" t="s">
        <v>45</v>
      </c>
      <c r="K313" s="388" t="s">
        <v>1212</v>
      </c>
      <c r="L313" s="241">
        <v>60.2</v>
      </c>
      <c r="M313" s="321">
        <v>2001</v>
      </c>
      <c r="N313" s="242"/>
      <c r="O313" s="242"/>
      <c r="P313" s="390" t="s">
        <v>28</v>
      </c>
      <c r="Q313" s="239">
        <v>8</v>
      </c>
      <c r="R313" s="244">
        <f t="shared" si="28"/>
        <v>481.6</v>
      </c>
      <c r="S313" s="239">
        <v>1</v>
      </c>
      <c r="T313" s="239">
        <f t="shared" si="29"/>
        <v>120.4</v>
      </c>
      <c r="U313" s="387">
        <v>4</v>
      </c>
    </row>
    <row r="314" spans="1:30" s="268" customFormat="1" ht="27" customHeight="1" outlineLevel="1">
      <c r="A314" s="389">
        <v>236</v>
      </c>
      <c r="B314" s="388">
        <v>5</v>
      </c>
      <c r="C314" s="275" t="s">
        <v>434</v>
      </c>
      <c r="D314" s="239" t="s">
        <v>1708</v>
      </c>
      <c r="E314" s="240" t="s">
        <v>966</v>
      </c>
      <c r="F314" s="239" t="s">
        <v>1709</v>
      </c>
      <c r="G314" s="239" t="s">
        <v>1710</v>
      </c>
      <c r="H314" s="388" t="s">
        <v>24</v>
      </c>
      <c r="I314" s="388" t="s">
        <v>51</v>
      </c>
      <c r="J314" s="388" t="s">
        <v>57</v>
      </c>
      <c r="K314" s="388" t="s">
        <v>116</v>
      </c>
      <c r="L314" s="241">
        <v>10</v>
      </c>
      <c r="M314" s="321" t="s">
        <v>43</v>
      </c>
      <c r="N314" s="242"/>
      <c r="O314" s="242"/>
      <c r="P314" s="390" t="s">
        <v>35</v>
      </c>
      <c r="Q314" s="239">
        <v>6</v>
      </c>
      <c r="R314" s="244">
        <f t="shared" si="28"/>
        <v>60</v>
      </c>
      <c r="S314" s="239">
        <v>1</v>
      </c>
      <c r="T314" s="239">
        <f t="shared" si="29"/>
        <v>20</v>
      </c>
      <c r="U314" s="387">
        <v>4</v>
      </c>
      <c r="AA314" s="344"/>
      <c r="AB314" s="289"/>
      <c r="AC314" s="289"/>
    </row>
    <row r="315" spans="1:30" s="225" customFormat="1" ht="27" customHeight="1" outlineLevel="1">
      <c r="A315" s="389">
        <v>237</v>
      </c>
      <c r="B315" s="388">
        <v>6</v>
      </c>
      <c r="C315" s="275" t="s">
        <v>434</v>
      </c>
      <c r="D315" s="239" t="s">
        <v>1708</v>
      </c>
      <c r="E315" s="240" t="s">
        <v>836</v>
      </c>
      <c r="F315" s="239" t="s">
        <v>1709</v>
      </c>
      <c r="G315" s="239" t="s">
        <v>442</v>
      </c>
      <c r="H315" s="388" t="s">
        <v>24</v>
      </c>
      <c r="I315" s="388" t="s">
        <v>25</v>
      </c>
      <c r="J315" s="388" t="s">
        <v>45</v>
      </c>
      <c r="K315" s="388" t="s">
        <v>1128</v>
      </c>
      <c r="L315" s="241">
        <v>24.1</v>
      </c>
      <c r="M315" s="321">
        <v>2000</v>
      </c>
      <c r="N315" s="242"/>
      <c r="O315" s="242"/>
      <c r="P315" s="390" t="s">
        <v>41</v>
      </c>
      <c r="Q315" s="239">
        <v>8</v>
      </c>
      <c r="R315" s="244">
        <f t="shared" si="28"/>
        <v>192.8</v>
      </c>
      <c r="S315" s="239">
        <v>0.75</v>
      </c>
      <c r="T315" s="239">
        <f t="shared" si="29"/>
        <v>36.150000000000006</v>
      </c>
      <c r="U315" s="387">
        <v>4</v>
      </c>
      <c r="AA315" s="344"/>
      <c r="AB315" s="289"/>
      <c r="AC315" s="289"/>
    </row>
    <row r="316" spans="1:30" s="225" customFormat="1" ht="27" customHeight="1" outlineLevel="1">
      <c r="A316" s="389">
        <v>238</v>
      </c>
      <c r="B316" s="388">
        <v>7</v>
      </c>
      <c r="C316" s="275" t="s">
        <v>434</v>
      </c>
      <c r="D316" s="239" t="s">
        <v>1711</v>
      </c>
      <c r="E316" s="240" t="s">
        <v>967</v>
      </c>
      <c r="F316" s="239" t="s">
        <v>444</v>
      </c>
      <c r="G316" s="239" t="s">
        <v>447</v>
      </c>
      <c r="H316" s="388" t="s">
        <v>24</v>
      </c>
      <c r="I316" s="388" t="s">
        <v>51</v>
      </c>
      <c r="J316" s="388" t="s">
        <v>26</v>
      </c>
      <c r="K316" s="388" t="s">
        <v>27</v>
      </c>
      <c r="L316" s="241">
        <v>10</v>
      </c>
      <c r="M316" s="321">
        <v>1981</v>
      </c>
      <c r="N316" s="242"/>
      <c r="O316" s="242"/>
      <c r="P316" s="390" t="s">
        <v>41</v>
      </c>
      <c r="Q316" s="239">
        <v>10</v>
      </c>
      <c r="R316" s="244">
        <f t="shared" si="28"/>
        <v>100</v>
      </c>
      <c r="S316" s="239">
        <v>1</v>
      </c>
      <c r="T316" s="239">
        <f t="shared" si="29"/>
        <v>20</v>
      </c>
      <c r="U316" s="387">
        <v>4</v>
      </c>
      <c r="AA316" s="344"/>
      <c r="AB316" s="289"/>
      <c r="AC316" s="289"/>
    </row>
    <row r="317" spans="1:30" s="225" customFormat="1" ht="27" customHeight="1" outlineLevel="1">
      <c r="A317" s="389">
        <v>239</v>
      </c>
      <c r="B317" s="388">
        <v>8</v>
      </c>
      <c r="C317" s="275" t="s">
        <v>434</v>
      </c>
      <c r="D317" s="239" t="s">
        <v>1712</v>
      </c>
      <c r="E317" s="240" t="s">
        <v>1074</v>
      </c>
      <c r="F317" s="239" t="s">
        <v>446</v>
      </c>
      <c r="G317" s="239" t="s">
        <v>447</v>
      </c>
      <c r="H317" s="388" t="s">
        <v>24</v>
      </c>
      <c r="I317" s="388" t="s">
        <v>25</v>
      </c>
      <c r="J317" s="388" t="s">
        <v>72</v>
      </c>
      <c r="K317" s="388" t="s">
        <v>1212</v>
      </c>
      <c r="L317" s="241">
        <v>28.15</v>
      </c>
      <c r="M317" s="321" t="s">
        <v>1713</v>
      </c>
      <c r="N317" s="242"/>
      <c r="O317" s="242"/>
      <c r="P317" s="390" t="s">
        <v>28</v>
      </c>
      <c r="Q317" s="239">
        <v>8</v>
      </c>
      <c r="R317" s="244">
        <f t="shared" si="28"/>
        <v>225.2</v>
      </c>
      <c r="S317" s="239">
        <v>1</v>
      </c>
      <c r="T317" s="239">
        <f t="shared" si="29"/>
        <v>56.3</v>
      </c>
      <c r="U317" s="387">
        <v>4</v>
      </c>
      <c r="AA317" s="344"/>
      <c r="AB317" s="289"/>
      <c r="AC317" s="289"/>
    </row>
    <row r="318" spans="1:30" s="225" customFormat="1" ht="27" customHeight="1" outlineLevel="1">
      <c r="A318" s="389">
        <v>240</v>
      </c>
      <c r="B318" s="388">
        <v>9</v>
      </c>
      <c r="C318" s="275" t="s">
        <v>434</v>
      </c>
      <c r="D318" s="239" t="s">
        <v>1714</v>
      </c>
      <c r="E318" s="240" t="s">
        <v>968</v>
      </c>
      <c r="F318" s="239" t="s">
        <v>448</v>
      </c>
      <c r="G318" s="239" t="s">
        <v>447</v>
      </c>
      <c r="H318" s="388" t="s">
        <v>63</v>
      </c>
      <c r="I318" s="388" t="s">
        <v>25</v>
      </c>
      <c r="J318" s="388" t="s">
        <v>45</v>
      </c>
      <c r="K318" s="388" t="s">
        <v>1715</v>
      </c>
      <c r="L318" s="241">
        <v>42.2</v>
      </c>
      <c r="M318" s="408">
        <v>2003</v>
      </c>
      <c r="N318" s="242"/>
      <c r="O318" s="242"/>
      <c r="P318" s="390" t="s">
        <v>28</v>
      </c>
      <c r="Q318" s="239">
        <v>8.52</v>
      </c>
      <c r="R318" s="244">
        <f t="shared" si="28"/>
        <v>359.54399999999998</v>
      </c>
      <c r="S318" s="239">
        <v>0</v>
      </c>
      <c r="T318" s="239">
        <f t="shared" si="29"/>
        <v>0</v>
      </c>
      <c r="U318" s="387">
        <v>5</v>
      </c>
      <c r="AA318" s="344"/>
      <c r="AB318" s="289"/>
      <c r="AC318" s="289"/>
    </row>
    <row r="319" spans="1:30" s="225" customFormat="1" ht="18" customHeight="1" outlineLevel="1">
      <c r="A319" s="389">
        <v>241</v>
      </c>
      <c r="B319" s="388">
        <v>10</v>
      </c>
      <c r="C319" s="275" t="s">
        <v>434</v>
      </c>
      <c r="D319" s="239" t="s">
        <v>1716</v>
      </c>
      <c r="E319" s="240" t="s">
        <v>969</v>
      </c>
      <c r="F319" s="239" t="s">
        <v>450</v>
      </c>
      <c r="G319" s="239" t="s">
        <v>447</v>
      </c>
      <c r="H319" s="388" t="s">
        <v>63</v>
      </c>
      <c r="I319" s="388" t="s">
        <v>51</v>
      </c>
      <c r="J319" s="388" t="s">
        <v>45</v>
      </c>
      <c r="K319" s="388" t="s">
        <v>116</v>
      </c>
      <c r="L319" s="241">
        <v>39</v>
      </c>
      <c r="M319" s="321">
        <v>2013</v>
      </c>
      <c r="N319" s="242"/>
      <c r="O319" s="242"/>
      <c r="P319" s="390" t="s">
        <v>35</v>
      </c>
      <c r="Q319" s="239">
        <v>4.5</v>
      </c>
      <c r="R319" s="244">
        <f t="shared" si="28"/>
        <v>175.5</v>
      </c>
      <c r="S319" s="239">
        <v>1</v>
      </c>
      <c r="T319" s="239">
        <f t="shared" si="29"/>
        <v>78</v>
      </c>
      <c r="U319" s="387">
        <v>5</v>
      </c>
      <c r="AA319" s="344"/>
      <c r="AB319" s="289"/>
      <c r="AC319" s="345"/>
    </row>
    <row r="320" spans="1:30" s="225" customFormat="1" ht="27" customHeight="1" outlineLevel="1">
      <c r="A320" s="389">
        <v>242</v>
      </c>
      <c r="B320" s="388">
        <v>11</v>
      </c>
      <c r="C320" s="275" t="s">
        <v>434</v>
      </c>
      <c r="D320" s="239" t="s">
        <v>1811</v>
      </c>
      <c r="E320" s="240" t="s">
        <v>1717</v>
      </c>
      <c r="F320" s="239" t="s">
        <v>1718</v>
      </c>
      <c r="G320" s="239" t="s">
        <v>60</v>
      </c>
      <c r="H320" s="388" t="s">
        <v>63</v>
      </c>
      <c r="I320" s="388" t="s">
        <v>51</v>
      </c>
      <c r="J320" s="388" t="s">
        <v>72</v>
      </c>
      <c r="K320" s="388" t="s">
        <v>34</v>
      </c>
      <c r="L320" s="241">
        <v>14</v>
      </c>
      <c r="M320" s="321">
        <v>1983</v>
      </c>
      <c r="N320" s="242"/>
      <c r="O320" s="242"/>
      <c r="P320" s="390" t="s">
        <v>28</v>
      </c>
      <c r="Q320" s="239">
        <v>7</v>
      </c>
      <c r="R320" s="244">
        <f t="shared" si="28"/>
        <v>98</v>
      </c>
      <c r="S320" s="239">
        <v>1</v>
      </c>
      <c r="T320" s="239">
        <f t="shared" si="29"/>
        <v>28</v>
      </c>
      <c r="U320" s="387">
        <v>5</v>
      </c>
      <c r="AA320" s="344"/>
      <c r="AB320" s="289"/>
      <c r="AC320" s="345"/>
    </row>
    <row r="321" spans="1:29" s="225" customFormat="1" ht="18" customHeight="1" outlineLevel="1">
      <c r="A321" s="389">
        <v>243</v>
      </c>
      <c r="B321" s="229">
        <v>12</v>
      </c>
      <c r="C321" s="401" t="s">
        <v>434</v>
      </c>
      <c r="D321" s="278" t="s">
        <v>1720</v>
      </c>
      <c r="E321" s="279" t="s">
        <v>939</v>
      </c>
      <c r="F321" s="278" t="s">
        <v>1719</v>
      </c>
      <c r="G321" s="278" t="s">
        <v>455</v>
      </c>
      <c r="H321" s="229" t="s">
        <v>63</v>
      </c>
      <c r="I321" s="229" t="s">
        <v>25</v>
      </c>
      <c r="J321" s="229" t="s">
        <v>45</v>
      </c>
      <c r="K321" s="388" t="s">
        <v>1212</v>
      </c>
      <c r="L321" s="280">
        <v>18.100000000000001</v>
      </c>
      <c r="M321" s="411">
        <v>2003</v>
      </c>
      <c r="N321" s="281"/>
      <c r="O321" s="281"/>
      <c r="P321" s="282" t="s">
        <v>48</v>
      </c>
      <c r="Q321" s="278">
        <v>8</v>
      </c>
      <c r="R321" s="283">
        <f t="shared" si="28"/>
        <v>144.80000000000001</v>
      </c>
      <c r="S321" s="278">
        <v>1</v>
      </c>
      <c r="T321" s="278">
        <f t="shared" si="29"/>
        <v>36.200000000000003</v>
      </c>
      <c r="U321" s="229">
        <v>5</v>
      </c>
      <c r="AA321" s="344"/>
      <c r="AB321" s="289"/>
      <c r="AC321" s="289"/>
    </row>
    <row r="322" spans="1:29" s="225" customFormat="1" ht="15" customHeight="1">
      <c r="A322" s="374"/>
      <c r="B322" s="499"/>
      <c r="C322" s="508"/>
      <c r="D322" s="508"/>
      <c r="E322" s="508"/>
      <c r="F322" s="508"/>
      <c r="G322" s="508"/>
      <c r="H322" s="500"/>
      <c r="I322" s="371" t="s">
        <v>1131</v>
      </c>
      <c r="J322" s="499">
        <f>COUNTIF(I310:I321,I311)</f>
        <v>8</v>
      </c>
      <c r="K322" s="500"/>
      <c r="L322" s="241">
        <f>L310+L311+L312+L313+L315+L317+L318+L321</f>
        <v>356.38</v>
      </c>
      <c r="M322" s="408" t="s">
        <v>1736</v>
      </c>
      <c r="N322" s="242"/>
      <c r="O322" s="242"/>
      <c r="P322" s="239"/>
      <c r="Q322" s="239"/>
      <c r="R322" s="244"/>
      <c r="S322" s="239"/>
      <c r="T322" s="239"/>
      <c r="U322" s="371"/>
      <c r="AA322" s="344"/>
      <c r="AB322" s="289"/>
      <c r="AC322" s="289"/>
    </row>
    <row r="323" spans="1:29" s="225" customFormat="1" ht="15" customHeight="1">
      <c r="A323" s="374"/>
      <c r="B323" s="499"/>
      <c r="C323" s="508"/>
      <c r="D323" s="508"/>
      <c r="E323" s="508"/>
      <c r="F323" s="508"/>
      <c r="G323" s="508"/>
      <c r="H323" s="500"/>
      <c r="I323" s="371" t="s">
        <v>51</v>
      </c>
      <c r="J323" s="499">
        <f>COUNTIF(I310:I321,I314)</f>
        <v>4</v>
      </c>
      <c r="K323" s="500"/>
      <c r="L323" s="241">
        <f>L314+L316+L319+L320</f>
        <v>73</v>
      </c>
      <c r="M323" s="408" t="s">
        <v>1736</v>
      </c>
      <c r="N323" s="242"/>
      <c r="O323" s="242"/>
      <c r="P323" s="239"/>
      <c r="Q323" s="239"/>
      <c r="R323" s="244"/>
      <c r="S323" s="239"/>
      <c r="T323" s="239"/>
      <c r="U323" s="371"/>
      <c r="AA323" s="344"/>
      <c r="AB323" s="289"/>
      <c r="AC323" s="289"/>
    </row>
    <row r="324" spans="1:29" s="225" customFormat="1" ht="15" customHeight="1">
      <c r="A324" s="374"/>
      <c r="B324" s="499"/>
      <c r="C324" s="508"/>
      <c r="D324" s="508"/>
      <c r="E324" s="508"/>
      <c r="F324" s="508"/>
      <c r="G324" s="508"/>
      <c r="H324" s="500"/>
      <c r="I324" s="371" t="s">
        <v>121</v>
      </c>
      <c r="J324" s="499">
        <f>COUNTIF(I310:I321,I324)</f>
        <v>0</v>
      </c>
      <c r="K324" s="500"/>
      <c r="L324" s="241">
        <v>0</v>
      </c>
      <c r="M324" s="408" t="s">
        <v>1736</v>
      </c>
      <c r="N324" s="242"/>
      <c r="O324" s="242"/>
      <c r="P324" s="239"/>
      <c r="Q324" s="239"/>
      <c r="R324" s="244"/>
      <c r="S324" s="239"/>
      <c r="T324" s="239"/>
      <c r="U324" s="371"/>
      <c r="AA324" s="344"/>
      <c r="AB324" s="289"/>
      <c r="AC324" s="289"/>
    </row>
    <row r="325" spans="1:29" s="225" customFormat="1" ht="15" customHeight="1">
      <c r="A325" s="340">
        <v>244</v>
      </c>
      <c r="B325" s="499"/>
      <c r="C325" s="508"/>
      <c r="D325" s="508"/>
      <c r="E325" s="508"/>
      <c r="F325" s="508"/>
      <c r="G325" s="508"/>
      <c r="H325" s="508"/>
      <c r="I325" s="500"/>
      <c r="J325" s="371">
        <f>SUM(J322:K324)</f>
        <v>12</v>
      </c>
      <c r="K325" s="239" t="s">
        <v>1085</v>
      </c>
      <c r="L325" s="241">
        <f>SUM(L322:L324)</f>
        <v>429.38</v>
      </c>
      <c r="M325" s="321" t="s">
        <v>1095</v>
      </c>
      <c r="N325" s="242"/>
      <c r="O325" s="242"/>
      <c r="P325" s="239"/>
      <c r="Q325" s="239"/>
      <c r="R325" s="244"/>
      <c r="S325" s="239"/>
      <c r="T325" s="239"/>
      <c r="U325" s="371"/>
      <c r="AA325" s="344"/>
      <c r="AB325" s="289"/>
      <c r="AC325" s="345"/>
    </row>
    <row r="326" spans="1:29" s="225" customFormat="1" ht="17.25" customHeight="1" collapsed="1" thickBot="1">
      <c r="A326" s="340"/>
      <c r="B326" s="501" t="s">
        <v>1109</v>
      </c>
      <c r="C326" s="502"/>
      <c r="D326" s="502"/>
      <c r="E326" s="502"/>
      <c r="F326" s="502"/>
      <c r="G326" s="502"/>
      <c r="H326" s="502"/>
      <c r="I326" s="502"/>
      <c r="J326" s="502"/>
      <c r="K326" s="502"/>
      <c r="L326" s="502"/>
      <c r="M326" s="502"/>
      <c r="N326" s="502"/>
      <c r="O326" s="502"/>
      <c r="P326" s="502"/>
      <c r="Q326" s="502"/>
      <c r="R326" s="502"/>
      <c r="S326" s="502"/>
      <c r="T326" s="502"/>
      <c r="U326" s="503"/>
      <c r="AA326" s="344"/>
      <c r="AB326" s="289"/>
      <c r="AC326" s="289"/>
    </row>
    <row r="327" spans="1:29" s="225" customFormat="1" ht="15" customHeight="1" outlineLevel="1" thickTop="1">
      <c r="A327" s="318"/>
      <c r="B327" s="335">
        <v>1</v>
      </c>
      <c r="C327" s="258" t="s">
        <v>456</v>
      </c>
      <c r="D327" s="239" t="s">
        <v>1624</v>
      </c>
      <c r="E327" s="240" t="s">
        <v>970</v>
      </c>
      <c r="F327" s="239" t="s">
        <v>457</v>
      </c>
      <c r="G327" s="239" t="s">
        <v>458</v>
      </c>
      <c r="H327" s="335" t="s">
        <v>24</v>
      </c>
      <c r="I327" s="335" t="s">
        <v>25</v>
      </c>
      <c r="J327" s="335" t="s">
        <v>26</v>
      </c>
      <c r="K327" s="371" t="s">
        <v>1625</v>
      </c>
      <c r="L327" s="241">
        <v>48.5</v>
      </c>
      <c r="M327" s="321" t="s">
        <v>1626</v>
      </c>
      <c r="N327" s="259">
        <v>35431</v>
      </c>
      <c r="O327" s="259"/>
      <c r="P327" s="260" t="s">
        <v>28</v>
      </c>
      <c r="Q327" s="261">
        <v>10.1</v>
      </c>
      <c r="R327" s="262">
        <f t="shared" si="28"/>
        <v>489.84999999999997</v>
      </c>
      <c r="S327" s="261">
        <v>1</v>
      </c>
      <c r="T327" s="261">
        <f t="shared" si="29"/>
        <v>97</v>
      </c>
      <c r="U327" s="335">
        <v>3</v>
      </c>
      <c r="AA327" s="344"/>
      <c r="AB327" s="289"/>
      <c r="AC327" s="289"/>
    </row>
    <row r="328" spans="1:29" s="225" customFormat="1" ht="27" customHeight="1" outlineLevel="1">
      <c r="A328" s="333">
        <v>245</v>
      </c>
      <c r="B328" s="335">
        <v>2</v>
      </c>
      <c r="C328" s="258" t="s">
        <v>456</v>
      </c>
      <c r="D328" s="239" t="s">
        <v>1624</v>
      </c>
      <c r="E328" s="240" t="s">
        <v>971</v>
      </c>
      <c r="F328" s="239" t="s">
        <v>708</v>
      </c>
      <c r="G328" s="239" t="s">
        <v>460</v>
      </c>
      <c r="H328" s="335" t="s">
        <v>24</v>
      </c>
      <c r="I328" s="335" t="s">
        <v>25</v>
      </c>
      <c r="J328" s="335" t="s">
        <v>26</v>
      </c>
      <c r="K328" s="371" t="s">
        <v>1627</v>
      </c>
      <c r="L328" s="241">
        <v>36.5</v>
      </c>
      <c r="M328" s="321" t="s">
        <v>1628</v>
      </c>
      <c r="N328" s="242">
        <v>35796</v>
      </c>
      <c r="O328" s="242"/>
      <c r="P328" s="243" t="s">
        <v>28</v>
      </c>
      <c r="Q328" s="239">
        <v>9.8800000000000008</v>
      </c>
      <c r="R328" s="244">
        <f t="shared" si="28"/>
        <v>360.62</v>
      </c>
      <c r="S328" s="239">
        <v>1</v>
      </c>
      <c r="T328" s="239">
        <f t="shared" si="29"/>
        <v>73</v>
      </c>
      <c r="U328" s="335">
        <v>3</v>
      </c>
      <c r="AA328" s="344"/>
      <c r="AB328" s="289"/>
      <c r="AC328" s="289"/>
    </row>
    <row r="329" spans="1:29" s="225" customFormat="1" ht="18.75" customHeight="1" outlineLevel="1">
      <c r="A329" s="333">
        <v>246</v>
      </c>
      <c r="B329" s="335">
        <v>3</v>
      </c>
      <c r="C329" s="258" t="s">
        <v>456</v>
      </c>
      <c r="D329" s="239" t="s">
        <v>1624</v>
      </c>
      <c r="E329" s="240" t="s">
        <v>972</v>
      </c>
      <c r="F329" s="239" t="s">
        <v>462</v>
      </c>
      <c r="G329" s="239" t="s">
        <v>463</v>
      </c>
      <c r="H329" s="335" t="s">
        <v>24</v>
      </c>
      <c r="I329" s="335" t="s">
        <v>25</v>
      </c>
      <c r="J329" s="335" t="s">
        <v>26</v>
      </c>
      <c r="K329" s="371" t="s">
        <v>1629</v>
      </c>
      <c r="L329" s="241">
        <v>42.2</v>
      </c>
      <c r="M329" s="321" t="s">
        <v>1630</v>
      </c>
      <c r="N329" s="242">
        <v>36526</v>
      </c>
      <c r="O329" s="242"/>
      <c r="P329" s="243" t="s">
        <v>28</v>
      </c>
      <c r="Q329" s="239">
        <v>10</v>
      </c>
      <c r="R329" s="244">
        <f t="shared" si="28"/>
        <v>422</v>
      </c>
      <c r="S329" s="239">
        <v>0.75</v>
      </c>
      <c r="T329" s="239">
        <f t="shared" si="29"/>
        <v>63.300000000000004</v>
      </c>
      <c r="U329" s="334">
        <v>3</v>
      </c>
      <c r="AA329" s="344"/>
      <c r="AB329" s="289"/>
      <c r="AC329" s="289"/>
    </row>
    <row r="330" spans="1:29" s="225" customFormat="1" ht="18.75" customHeight="1" outlineLevel="1">
      <c r="A330" s="333">
        <v>247</v>
      </c>
      <c r="B330" s="335">
        <v>4</v>
      </c>
      <c r="C330" s="258" t="s">
        <v>456</v>
      </c>
      <c r="D330" s="239" t="s">
        <v>1624</v>
      </c>
      <c r="E330" s="240" t="s">
        <v>973</v>
      </c>
      <c r="F330" s="239" t="s">
        <v>71</v>
      </c>
      <c r="G330" s="239" t="s">
        <v>464</v>
      </c>
      <c r="H330" s="335" t="s">
        <v>24</v>
      </c>
      <c r="I330" s="335" t="s">
        <v>25</v>
      </c>
      <c r="J330" s="335" t="s">
        <v>26</v>
      </c>
      <c r="K330" s="371" t="s">
        <v>1629</v>
      </c>
      <c r="L330" s="241">
        <v>42.2</v>
      </c>
      <c r="M330" s="321" t="s">
        <v>1630</v>
      </c>
      <c r="N330" s="242">
        <v>36526</v>
      </c>
      <c r="O330" s="242"/>
      <c r="P330" s="243" t="s">
        <v>28</v>
      </c>
      <c r="Q330" s="239">
        <v>10</v>
      </c>
      <c r="R330" s="244">
        <f t="shared" si="28"/>
        <v>422</v>
      </c>
      <c r="S330" s="239">
        <v>0.75</v>
      </c>
      <c r="T330" s="239">
        <f t="shared" si="29"/>
        <v>63.300000000000004</v>
      </c>
      <c r="U330" s="334">
        <v>3</v>
      </c>
      <c r="AA330" s="344"/>
      <c r="AB330" s="289"/>
      <c r="AC330" s="289"/>
    </row>
    <row r="331" spans="1:29" s="225" customFormat="1" ht="18.75" customHeight="1" outlineLevel="1">
      <c r="A331" s="333">
        <v>248</v>
      </c>
      <c r="B331" s="335">
        <v>5</v>
      </c>
      <c r="C331" s="258" t="s">
        <v>456</v>
      </c>
      <c r="D331" s="239" t="s">
        <v>1631</v>
      </c>
      <c r="E331" s="240" t="s">
        <v>974</v>
      </c>
      <c r="F331" s="239" t="s">
        <v>1632</v>
      </c>
      <c r="G331" s="239" t="s">
        <v>182</v>
      </c>
      <c r="H331" s="335" t="s">
        <v>24</v>
      </c>
      <c r="I331" s="335" t="s">
        <v>25</v>
      </c>
      <c r="J331" s="335" t="s">
        <v>72</v>
      </c>
      <c r="K331" s="371" t="s">
        <v>1634</v>
      </c>
      <c r="L331" s="241">
        <v>36.5</v>
      </c>
      <c r="M331" s="321" t="s">
        <v>1633</v>
      </c>
      <c r="N331" s="242">
        <v>34700</v>
      </c>
      <c r="O331" s="242"/>
      <c r="P331" s="243" t="s">
        <v>28</v>
      </c>
      <c r="Q331" s="239">
        <v>8.5</v>
      </c>
      <c r="R331" s="244">
        <f t="shared" si="28"/>
        <v>310.25</v>
      </c>
      <c r="S331" s="239">
        <v>0.75</v>
      </c>
      <c r="T331" s="239">
        <f t="shared" si="29"/>
        <v>54.75</v>
      </c>
      <c r="U331" s="334">
        <v>4</v>
      </c>
      <c r="AA331" s="344"/>
      <c r="AB331" s="289"/>
      <c r="AC331" s="289"/>
    </row>
    <row r="332" spans="1:29" s="225" customFormat="1" ht="18.75" customHeight="1" outlineLevel="1">
      <c r="A332" s="333">
        <v>249</v>
      </c>
      <c r="B332" s="335">
        <v>6</v>
      </c>
      <c r="C332" s="258" t="s">
        <v>456</v>
      </c>
      <c r="D332" s="239" t="s">
        <v>1631</v>
      </c>
      <c r="E332" s="240" t="s">
        <v>975</v>
      </c>
      <c r="F332" s="239" t="s">
        <v>466</v>
      </c>
      <c r="G332" s="239" t="s">
        <v>467</v>
      </c>
      <c r="H332" s="335" t="s">
        <v>24</v>
      </c>
      <c r="I332" s="335" t="s">
        <v>25</v>
      </c>
      <c r="J332" s="335" t="s">
        <v>72</v>
      </c>
      <c r="K332" s="371" t="s">
        <v>1636</v>
      </c>
      <c r="L332" s="241">
        <v>42.2</v>
      </c>
      <c r="M332" s="321" t="s">
        <v>1635</v>
      </c>
      <c r="N332" s="242">
        <v>36892</v>
      </c>
      <c r="O332" s="242"/>
      <c r="P332" s="243" t="s">
        <v>28</v>
      </c>
      <c r="Q332" s="239">
        <v>8</v>
      </c>
      <c r="R332" s="244">
        <f t="shared" si="28"/>
        <v>337.6</v>
      </c>
      <c r="S332" s="239">
        <v>0.66</v>
      </c>
      <c r="T332" s="239">
        <f t="shared" si="29"/>
        <v>55.704000000000008</v>
      </c>
      <c r="U332" s="334">
        <v>4</v>
      </c>
      <c r="AA332" s="344"/>
      <c r="AB332" s="289"/>
      <c r="AC332" s="289"/>
    </row>
    <row r="333" spans="1:29" s="225" customFormat="1" ht="27" customHeight="1" outlineLevel="1">
      <c r="A333" s="333">
        <v>250</v>
      </c>
      <c r="B333" s="335">
        <v>7</v>
      </c>
      <c r="C333" s="258" t="s">
        <v>456</v>
      </c>
      <c r="D333" s="239" t="s">
        <v>1637</v>
      </c>
      <c r="E333" s="240" t="s">
        <v>976</v>
      </c>
      <c r="F333" s="239" t="s">
        <v>468</v>
      </c>
      <c r="G333" s="239" t="s">
        <v>562</v>
      </c>
      <c r="H333" s="371" t="s">
        <v>24</v>
      </c>
      <c r="I333" s="335" t="s">
        <v>25</v>
      </c>
      <c r="J333" s="335" t="s">
        <v>45</v>
      </c>
      <c r="K333" s="371" t="s">
        <v>1299</v>
      </c>
      <c r="L333" s="241">
        <v>24.1</v>
      </c>
      <c r="M333" s="321">
        <v>2012</v>
      </c>
      <c r="N333" s="242"/>
      <c r="O333" s="242"/>
      <c r="P333" s="243" t="s">
        <v>48</v>
      </c>
      <c r="Q333" s="239"/>
      <c r="R333" s="244"/>
      <c r="S333" s="239"/>
      <c r="T333" s="239"/>
      <c r="U333" s="334">
        <v>4</v>
      </c>
      <c r="AA333" s="344"/>
      <c r="AB333" s="289"/>
      <c r="AC333" s="289"/>
    </row>
    <row r="334" spans="1:29" s="225" customFormat="1" ht="27" customHeight="1" outlineLevel="1">
      <c r="A334" s="333">
        <v>251</v>
      </c>
      <c r="B334" s="335">
        <v>8</v>
      </c>
      <c r="C334" s="258" t="s">
        <v>456</v>
      </c>
      <c r="D334" s="239" t="s">
        <v>1637</v>
      </c>
      <c r="E334" s="240" t="s">
        <v>977</v>
      </c>
      <c r="F334" s="239" t="s">
        <v>469</v>
      </c>
      <c r="G334" s="239" t="s">
        <v>470</v>
      </c>
      <c r="H334" s="335" t="s">
        <v>24</v>
      </c>
      <c r="I334" s="335" t="s">
        <v>25</v>
      </c>
      <c r="J334" s="335" t="s">
        <v>45</v>
      </c>
      <c r="K334" s="371" t="s">
        <v>1639</v>
      </c>
      <c r="L334" s="241">
        <v>24.1</v>
      </c>
      <c r="M334" s="321" t="s">
        <v>1638</v>
      </c>
      <c r="N334" s="242">
        <v>37257</v>
      </c>
      <c r="O334" s="242"/>
      <c r="P334" s="243" t="s">
        <v>48</v>
      </c>
      <c r="Q334" s="239">
        <v>8.0399999999999991</v>
      </c>
      <c r="R334" s="244">
        <f t="shared" si="28"/>
        <v>193.76399999999998</v>
      </c>
      <c r="S334" s="239">
        <v>0.93</v>
      </c>
      <c r="T334" s="239">
        <f t="shared" si="29"/>
        <v>44.826000000000008</v>
      </c>
      <c r="U334" s="334">
        <v>4</v>
      </c>
      <c r="AA334" s="344"/>
      <c r="AB334" s="289"/>
      <c r="AC334" s="289"/>
    </row>
    <row r="335" spans="1:29" ht="27" customHeight="1" outlineLevel="1">
      <c r="A335" s="333">
        <v>252</v>
      </c>
      <c r="B335" s="335">
        <v>9</v>
      </c>
      <c r="C335" s="258" t="s">
        <v>456</v>
      </c>
      <c r="D335" s="239" t="s">
        <v>1640</v>
      </c>
      <c r="E335" s="240" t="s">
        <v>978</v>
      </c>
      <c r="F335" s="239" t="s">
        <v>472</v>
      </c>
      <c r="G335" s="239" t="s">
        <v>172</v>
      </c>
      <c r="H335" s="335" t="s">
        <v>24</v>
      </c>
      <c r="I335" s="335" t="s">
        <v>25</v>
      </c>
      <c r="J335" s="335" t="s">
        <v>72</v>
      </c>
      <c r="K335" s="371" t="s">
        <v>1641</v>
      </c>
      <c r="L335" s="241">
        <v>36.4</v>
      </c>
      <c r="M335" s="321">
        <v>1985</v>
      </c>
      <c r="N335" s="242"/>
      <c r="O335" s="242"/>
      <c r="P335" s="243" t="s">
        <v>41</v>
      </c>
      <c r="Q335" s="239">
        <v>7.9</v>
      </c>
      <c r="R335" s="244">
        <f t="shared" si="28"/>
        <v>287.56</v>
      </c>
      <c r="S335" s="239">
        <v>1</v>
      </c>
      <c r="T335" s="239">
        <f t="shared" si="29"/>
        <v>72.8</v>
      </c>
      <c r="U335" s="334">
        <v>4</v>
      </c>
    </row>
    <row r="336" spans="1:29" ht="27" customHeight="1" outlineLevel="1">
      <c r="A336" s="333">
        <v>253</v>
      </c>
      <c r="B336" s="479">
        <v>10</v>
      </c>
      <c r="C336" s="258" t="s">
        <v>456</v>
      </c>
      <c r="D336" s="486" t="s">
        <v>1813</v>
      </c>
      <c r="E336" s="240" t="s">
        <v>980</v>
      </c>
      <c r="F336" s="239" t="s">
        <v>474</v>
      </c>
      <c r="G336" s="239" t="s">
        <v>172</v>
      </c>
      <c r="H336" s="335" t="s">
        <v>24</v>
      </c>
      <c r="I336" s="335" t="s">
        <v>25</v>
      </c>
      <c r="J336" s="335" t="s">
        <v>72</v>
      </c>
      <c r="K336" s="371" t="s">
        <v>1642</v>
      </c>
      <c r="L336" s="241">
        <v>12.1</v>
      </c>
      <c r="M336" s="321">
        <v>1988</v>
      </c>
      <c r="N336" s="242"/>
      <c r="O336" s="242"/>
      <c r="P336" s="243" t="s">
        <v>41</v>
      </c>
      <c r="Q336" s="239">
        <v>6</v>
      </c>
      <c r="R336" s="244">
        <f t="shared" si="28"/>
        <v>72.599999999999994</v>
      </c>
      <c r="S336" s="239">
        <v>1</v>
      </c>
      <c r="T336" s="239">
        <f t="shared" si="29"/>
        <v>24.2</v>
      </c>
      <c r="U336" s="334">
        <v>4</v>
      </c>
    </row>
    <row r="337" spans="1:29" ht="27" customHeight="1" outlineLevel="1">
      <c r="A337" s="333">
        <v>254</v>
      </c>
      <c r="B337" s="462">
        <v>11</v>
      </c>
      <c r="C337" s="258" t="s">
        <v>456</v>
      </c>
      <c r="D337" s="239" t="s">
        <v>1643</v>
      </c>
      <c r="E337" s="240" t="s">
        <v>982</v>
      </c>
      <c r="F337" s="239" t="s">
        <v>478</v>
      </c>
      <c r="G337" s="239" t="s">
        <v>172</v>
      </c>
      <c r="H337" s="371" t="s">
        <v>24</v>
      </c>
      <c r="I337" s="371" t="s">
        <v>25</v>
      </c>
      <c r="J337" s="371" t="s">
        <v>45</v>
      </c>
      <c r="K337" s="371" t="s">
        <v>1128</v>
      </c>
      <c r="L337" s="241">
        <v>65.3</v>
      </c>
      <c r="M337" s="321" t="s">
        <v>1644</v>
      </c>
      <c r="N337" s="246" t="s">
        <v>254</v>
      </c>
      <c r="O337" s="242"/>
      <c r="P337" s="369" t="s">
        <v>48</v>
      </c>
      <c r="Q337" s="239">
        <v>8</v>
      </c>
      <c r="R337" s="244">
        <f t="shared" ref="R337" si="32">Q337*L337</f>
        <v>522.4</v>
      </c>
      <c r="S337" s="239">
        <v>1</v>
      </c>
      <c r="T337" s="239">
        <f t="shared" ref="T337" si="33">S337*L337*2</f>
        <v>130.6</v>
      </c>
      <c r="U337" s="368">
        <v>4</v>
      </c>
    </row>
    <row r="338" spans="1:29" ht="27" customHeight="1" outlineLevel="1">
      <c r="A338" s="367"/>
      <c r="B338" s="462">
        <v>12</v>
      </c>
      <c r="C338" s="258" t="s">
        <v>456</v>
      </c>
      <c r="D338" s="239" t="s">
        <v>1643</v>
      </c>
      <c r="E338" s="240" t="s">
        <v>981</v>
      </c>
      <c r="F338" s="239" t="s">
        <v>477</v>
      </c>
      <c r="G338" s="239" t="s">
        <v>476</v>
      </c>
      <c r="H338" s="335" t="s">
        <v>24</v>
      </c>
      <c r="I338" s="335" t="s">
        <v>25</v>
      </c>
      <c r="J338" s="335" t="s">
        <v>45</v>
      </c>
      <c r="K338" s="371" t="s">
        <v>1646</v>
      </c>
      <c r="L338" s="241">
        <v>24.1</v>
      </c>
      <c r="M338" s="408">
        <v>2006</v>
      </c>
      <c r="N338" s="242"/>
      <c r="O338" s="242"/>
      <c r="P338" s="243" t="s">
        <v>48</v>
      </c>
      <c r="Q338" s="239">
        <v>10</v>
      </c>
      <c r="R338" s="244">
        <f t="shared" si="28"/>
        <v>241</v>
      </c>
      <c r="S338" s="239">
        <v>1</v>
      </c>
      <c r="T338" s="239">
        <f t="shared" si="29"/>
        <v>48.2</v>
      </c>
      <c r="U338" s="334">
        <v>4</v>
      </c>
    </row>
    <row r="339" spans="1:29" ht="27" customHeight="1" outlineLevel="1">
      <c r="A339" s="333">
        <v>255</v>
      </c>
      <c r="B339" s="462">
        <v>13</v>
      </c>
      <c r="C339" s="258" t="s">
        <v>456</v>
      </c>
      <c r="D339" s="239" t="s">
        <v>1645</v>
      </c>
      <c r="E339" s="240" t="s">
        <v>983</v>
      </c>
      <c r="F339" s="239" t="s">
        <v>478</v>
      </c>
      <c r="G339" s="239" t="s">
        <v>60</v>
      </c>
      <c r="H339" s="335" t="s">
        <v>24</v>
      </c>
      <c r="I339" s="335" t="s">
        <v>25</v>
      </c>
      <c r="J339" s="335" t="s">
        <v>72</v>
      </c>
      <c r="K339" s="371" t="s">
        <v>1128</v>
      </c>
      <c r="L339" s="241">
        <v>18.5</v>
      </c>
      <c r="M339" s="321">
        <v>1992</v>
      </c>
      <c r="N339" s="242"/>
      <c r="O339" s="242"/>
      <c r="P339" s="243" t="s">
        <v>28</v>
      </c>
      <c r="Q339" s="239">
        <v>7.8</v>
      </c>
      <c r="R339" s="244">
        <f t="shared" si="28"/>
        <v>144.29999999999998</v>
      </c>
      <c r="S339" s="239">
        <v>1</v>
      </c>
      <c r="T339" s="239">
        <f t="shared" si="29"/>
        <v>37</v>
      </c>
      <c r="U339" s="334">
        <v>4</v>
      </c>
    </row>
    <row r="340" spans="1:29" ht="58.5" customHeight="1" outlineLevel="1">
      <c r="A340" s="333">
        <v>257</v>
      </c>
      <c r="B340" s="462">
        <v>14</v>
      </c>
      <c r="C340" s="258" t="s">
        <v>456</v>
      </c>
      <c r="D340" s="239" t="s">
        <v>1647</v>
      </c>
      <c r="E340" s="240" t="s">
        <v>984</v>
      </c>
      <c r="F340" s="239" t="s">
        <v>468</v>
      </c>
      <c r="G340" s="239" t="s">
        <v>182</v>
      </c>
      <c r="H340" s="335" t="s">
        <v>24</v>
      </c>
      <c r="I340" s="335" t="s">
        <v>25</v>
      </c>
      <c r="J340" s="335" t="s">
        <v>72</v>
      </c>
      <c r="K340" s="371" t="s">
        <v>1610</v>
      </c>
      <c r="L340" s="241">
        <v>41.2</v>
      </c>
      <c r="M340" s="321">
        <v>1994</v>
      </c>
      <c r="N340" s="242"/>
      <c r="O340" s="242"/>
      <c r="P340" s="243" t="s">
        <v>28</v>
      </c>
      <c r="Q340" s="239">
        <v>8</v>
      </c>
      <c r="R340" s="244">
        <f t="shared" si="28"/>
        <v>329.6</v>
      </c>
      <c r="S340" s="239">
        <v>1</v>
      </c>
      <c r="T340" s="239">
        <f t="shared" si="29"/>
        <v>82.4</v>
      </c>
      <c r="U340" s="334">
        <v>4</v>
      </c>
    </row>
    <row r="341" spans="1:29" ht="32.25" customHeight="1" outlineLevel="1">
      <c r="A341" s="333">
        <v>258</v>
      </c>
      <c r="B341" s="462">
        <v>15</v>
      </c>
      <c r="C341" s="258" t="s">
        <v>456</v>
      </c>
      <c r="D341" s="239" t="s">
        <v>1651</v>
      </c>
      <c r="E341" s="240" t="s">
        <v>985</v>
      </c>
      <c r="F341" s="239" t="s">
        <v>1649</v>
      </c>
      <c r="G341" s="239" t="s">
        <v>1648</v>
      </c>
      <c r="H341" s="335" t="s">
        <v>63</v>
      </c>
      <c r="I341" s="335" t="s">
        <v>25</v>
      </c>
      <c r="J341" s="335" t="s">
        <v>45</v>
      </c>
      <c r="K341" s="371" t="s">
        <v>1650</v>
      </c>
      <c r="L341" s="241">
        <v>40.98</v>
      </c>
      <c r="M341" s="321">
        <v>1998</v>
      </c>
      <c r="N341" s="242"/>
      <c r="O341" s="242"/>
      <c r="P341" s="243" t="s">
        <v>28</v>
      </c>
      <c r="Q341" s="239">
        <v>8</v>
      </c>
      <c r="R341" s="244">
        <f t="shared" si="28"/>
        <v>327.84</v>
      </c>
      <c r="S341" s="239">
        <v>1</v>
      </c>
      <c r="T341" s="239">
        <f t="shared" si="29"/>
        <v>81.96</v>
      </c>
      <c r="U341" s="334">
        <v>4</v>
      </c>
    </row>
    <row r="342" spans="1:29" ht="27" customHeight="1" outlineLevel="1">
      <c r="A342" s="333">
        <v>259</v>
      </c>
      <c r="B342" s="462">
        <v>16</v>
      </c>
      <c r="C342" s="258" t="s">
        <v>456</v>
      </c>
      <c r="D342" s="239" t="s">
        <v>1652</v>
      </c>
      <c r="E342" s="240" t="s">
        <v>880</v>
      </c>
      <c r="F342" s="239" t="s">
        <v>482</v>
      </c>
      <c r="G342" s="239" t="s">
        <v>483</v>
      </c>
      <c r="H342" s="335" t="s">
        <v>63</v>
      </c>
      <c r="I342" s="335" t="s">
        <v>25</v>
      </c>
      <c r="J342" s="335" t="s">
        <v>72</v>
      </c>
      <c r="K342" s="371" t="s">
        <v>1283</v>
      </c>
      <c r="L342" s="241">
        <v>9.9</v>
      </c>
      <c r="M342" s="321">
        <v>1993</v>
      </c>
      <c r="N342" s="242">
        <v>35796</v>
      </c>
      <c r="O342" s="242"/>
      <c r="P342" s="243" t="s">
        <v>28</v>
      </c>
      <c r="Q342" s="239">
        <v>8</v>
      </c>
      <c r="R342" s="244">
        <f t="shared" si="28"/>
        <v>79.2</v>
      </c>
      <c r="S342" s="239">
        <v>1</v>
      </c>
      <c r="T342" s="239">
        <f t="shared" si="29"/>
        <v>19.8</v>
      </c>
      <c r="U342" s="334">
        <v>4</v>
      </c>
      <c r="AC342" s="345"/>
    </row>
    <row r="343" spans="1:29" ht="27" customHeight="1" outlineLevel="1">
      <c r="A343" s="333">
        <v>260</v>
      </c>
      <c r="B343" s="462">
        <v>17</v>
      </c>
      <c r="C343" s="397" t="s">
        <v>456</v>
      </c>
      <c r="D343" s="278" t="s">
        <v>1652</v>
      </c>
      <c r="E343" s="279" t="s">
        <v>986</v>
      </c>
      <c r="F343" s="278" t="s">
        <v>484</v>
      </c>
      <c r="G343" s="278" t="s">
        <v>483</v>
      </c>
      <c r="H343" s="229" t="s">
        <v>63</v>
      </c>
      <c r="I343" s="229" t="s">
        <v>25</v>
      </c>
      <c r="J343" s="229" t="s">
        <v>45</v>
      </c>
      <c r="K343" s="229" t="s">
        <v>1284</v>
      </c>
      <c r="L343" s="280">
        <v>15.1</v>
      </c>
      <c r="M343" s="409">
        <v>1994</v>
      </c>
      <c r="N343" s="281">
        <v>36526</v>
      </c>
      <c r="O343" s="281"/>
      <c r="P343" s="282" t="s">
        <v>28</v>
      </c>
      <c r="Q343" s="278">
        <v>8</v>
      </c>
      <c r="R343" s="283">
        <f t="shared" si="28"/>
        <v>120.8</v>
      </c>
      <c r="S343" s="278">
        <v>0.85</v>
      </c>
      <c r="T343" s="278">
        <f t="shared" si="29"/>
        <v>25.669999999999998</v>
      </c>
      <c r="U343" s="229">
        <v>4</v>
      </c>
    </row>
    <row r="344" spans="1:29" ht="27" customHeight="1">
      <c r="A344" s="333">
        <v>261</v>
      </c>
      <c r="B344" s="499"/>
      <c r="C344" s="508"/>
      <c r="D344" s="508"/>
      <c r="E344" s="508"/>
      <c r="F344" s="508"/>
      <c r="G344" s="508"/>
      <c r="H344" s="500"/>
      <c r="I344" s="371" t="s">
        <v>1131</v>
      </c>
      <c r="J344" s="499">
        <f>COUNTIF(I327:I343,I331)</f>
        <v>17</v>
      </c>
      <c r="K344" s="500"/>
      <c r="L344" s="241">
        <f>SUM(L327:L343)</f>
        <v>559.88000000000011</v>
      </c>
      <c r="M344" s="321" t="s">
        <v>1736</v>
      </c>
      <c r="N344" s="242"/>
      <c r="O344" s="242"/>
      <c r="P344" s="239"/>
      <c r="Q344" s="239"/>
      <c r="R344" s="244"/>
      <c r="S344" s="239"/>
      <c r="T344" s="239"/>
      <c r="U344" s="371"/>
    </row>
    <row r="345" spans="1:29" ht="15" customHeight="1">
      <c r="A345" s="367"/>
      <c r="B345" s="499"/>
      <c r="C345" s="508"/>
      <c r="D345" s="508"/>
      <c r="E345" s="508"/>
      <c r="F345" s="508"/>
      <c r="G345" s="508"/>
      <c r="H345" s="500"/>
      <c r="I345" s="371" t="s">
        <v>51</v>
      </c>
      <c r="J345" s="499">
        <v>0</v>
      </c>
      <c r="K345" s="500"/>
      <c r="L345" s="241">
        <v>0</v>
      </c>
      <c r="M345" s="321" t="s">
        <v>1736</v>
      </c>
      <c r="N345" s="242"/>
      <c r="O345" s="242"/>
      <c r="P345" s="239"/>
      <c r="Q345" s="239"/>
      <c r="R345" s="244"/>
      <c r="S345" s="239"/>
      <c r="T345" s="239"/>
      <c r="U345" s="371"/>
    </row>
    <row r="346" spans="1:29" ht="15" customHeight="1">
      <c r="A346" s="367"/>
      <c r="B346" s="499"/>
      <c r="C346" s="508"/>
      <c r="D346" s="508"/>
      <c r="E346" s="508"/>
      <c r="F346" s="508"/>
      <c r="G346" s="508"/>
      <c r="H346" s="500"/>
      <c r="I346" s="371" t="s">
        <v>121</v>
      </c>
      <c r="J346" s="499">
        <f>COUNTIF(I327:I343,I346)</f>
        <v>0</v>
      </c>
      <c r="K346" s="500"/>
      <c r="L346" s="241">
        <v>0</v>
      </c>
      <c r="M346" s="321" t="s">
        <v>1736</v>
      </c>
      <c r="N346" s="242"/>
      <c r="O346" s="242"/>
      <c r="P346" s="239"/>
      <c r="Q346" s="239"/>
      <c r="R346" s="244"/>
      <c r="S346" s="239"/>
      <c r="T346" s="239"/>
      <c r="U346" s="371"/>
    </row>
    <row r="347" spans="1:29" ht="15" customHeight="1">
      <c r="A347" s="367"/>
      <c r="B347" s="513"/>
      <c r="C347" s="536"/>
      <c r="D347" s="536"/>
      <c r="E347" s="536"/>
      <c r="F347" s="536"/>
      <c r="G347" s="536"/>
      <c r="H347" s="536"/>
      <c r="I347" s="537"/>
      <c r="J347" s="371">
        <f>SUM(J344:K346)</f>
        <v>17</v>
      </c>
      <c r="K347" s="239" t="s">
        <v>1085</v>
      </c>
      <c r="L347" s="241">
        <f>SUM(L344:L346)</f>
        <v>559.88000000000011</v>
      </c>
      <c r="M347" s="321" t="s">
        <v>1095</v>
      </c>
      <c r="N347" s="242"/>
      <c r="O347" s="242"/>
      <c r="P347" s="239"/>
      <c r="Q347" s="239"/>
      <c r="R347" s="244"/>
      <c r="S347" s="239"/>
      <c r="T347" s="239"/>
      <c r="U347" s="371"/>
    </row>
    <row r="348" spans="1:29" ht="19.5" customHeight="1" thickBot="1">
      <c r="A348" s="333">
        <v>262</v>
      </c>
      <c r="B348" s="501" t="s">
        <v>1110</v>
      </c>
      <c r="C348" s="502"/>
      <c r="D348" s="502"/>
      <c r="E348" s="502"/>
      <c r="F348" s="502"/>
      <c r="G348" s="502"/>
      <c r="H348" s="502"/>
      <c r="I348" s="502"/>
      <c r="J348" s="502"/>
      <c r="K348" s="502"/>
      <c r="L348" s="502"/>
      <c r="M348" s="502"/>
      <c r="N348" s="502"/>
      <c r="O348" s="502"/>
      <c r="P348" s="502"/>
      <c r="Q348" s="502"/>
      <c r="R348" s="502"/>
      <c r="S348" s="502"/>
      <c r="T348" s="502"/>
      <c r="U348" s="503"/>
    </row>
    <row r="349" spans="1:29" ht="25.5" customHeight="1" outlineLevel="1" collapsed="1" thickTop="1">
      <c r="A349" s="340"/>
      <c r="B349" s="371">
        <v>1</v>
      </c>
      <c r="C349" s="269" t="s">
        <v>485</v>
      </c>
      <c r="D349" s="239" t="s">
        <v>1601</v>
      </c>
      <c r="E349" s="240" t="s">
        <v>987</v>
      </c>
      <c r="F349" s="239" t="s">
        <v>486</v>
      </c>
      <c r="G349" s="377" t="s">
        <v>494</v>
      </c>
      <c r="H349" s="371" t="s">
        <v>24</v>
      </c>
      <c r="I349" s="371" t="s">
        <v>25</v>
      </c>
      <c r="J349" s="371" t="s">
        <v>72</v>
      </c>
      <c r="K349" s="378" t="s">
        <v>34</v>
      </c>
      <c r="L349" s="241">
        <v>18.100000000000001</v>
      </c>
      <c r="M349" s="321">
        <v>1992</v>
      </c>
      <c r="N349" s="259"/>
      <c r="O349" s="259"/>
      <c r="P349" s="260" t="s">
        <v>41</v>
      </c>
      <c r="Q349" s="261">
        <v>7</v>
      </c>
      <c r="R349" s="262">
        <f t="shared" si="28"/>
        <v>126.70000000000002</v>
      </c>
      <c r="S349" s="261">
        <v>1</v>
      </c>
      <c r="T349" s="261">
        <f t="shared" si="29"/>
        <v>36.200000000000003</v>
      </c>
      <c r="U349" s="371">
        <v>4</v>
      </c>
    </row>
    <row r="350" spans="1:29" ht="27" customHeight="1" outlineLevel="1">
      <c r="A350" s="318"/>
      <c r="B350" s="371">
        <v>2</v>
      </c>
      <c r="C350" s="269" t="s">
        <v>485</v>
      </c>
      <c r="D350" s="239" t="s">
        <v>1814</v>
      </c>
      <c r="E350" s="240" t="s">
        <v>988</v>
      </c>
      <c r="F350" s="326" t="s">
        <v>1602</v>
      </c>
      <c r="G350" s="239" t="s">
        <v>303</v>
      </c>
      <c r="H350" s="371" t="s">
        <v>24</v>
      </c>
      <c r="I350" s="371" t="s">
        <v>25</v>
      </c>
      <c r="J350" s="371" t="s">
        <v>26</v>
      </c>
      <c r="K350" s="372" t="s">
        <v>1609</v>
      </c>
      <c r="L350" s="241">
        <v>141</v>
      </c>
      <c r="M350" s="321">
        <v>1987</v>
      </c>
      <c r="N350" s="242"/>
      <c r="O350" s="242"/>
      <c r="P350" s="369" t="s">
        <v>28</v>
      </c>
      <c r="Q350" s="239">
        <v>9.18</v>
      </c>
      <c r="R350" s="244">
        <f t="shared" si="28"/>
        <v>1294.3799999999999</v>
      </c>
      <c r="S350" s="239">
        <v>1</v>
      </c>
      <c r="T350" s="239">
        <f t="shared" si="29"/>
        <v>282</v>
      </c>
      <c r="U350" s="368">
        <v>4</v>
      </c>
    </row>
    <row r="351" spans="1:29" ht="17.25" customHeight="1" outlineLevel="1">
      <c r="A351" s="374">
        <v>263</v>
      </c>
      <c r="B351" s="371">
        <v>3</v>
      </c>
      <c r="C351" s="269" t="s">
        <v>485</v>
      </c>
      <c r="D351" s="239" t="s">
        <v>1603</v>
      </c>
      <c r="E351" s="240" t="s">
        <v>989</v>
      </c>
      <c r="F351" s="326" t="s">
        <v>1604</v>
      </c>
      <c r="G351" s="239" t="s">
        <v>1605</v>
      </c>
      <c r="H351" s="371" t="s">
        <v>24</v>
      </c>
      <c r="I351" s="371" t="s">
        <v>25</v>
      </c>
      <c r="J351" s="371" t="s">
        <v>26</v>
      </c>
      <c r="K351" s="371" t="s">
        <v>1608</v>
      </c>
      <c r="L351" s="241">
        <v>18.2</v>
      </c>
      <c r="M351" s="321">
        <v>1992</v>
      </c>
      <c r="N351" s="242"/>
      <c r="O351" s="242"/>
      <c r="P351" s="369" t="s">
        <v>28</v>
      </c>
      <c r="Q351" s="239">
        <v>7</v>
      </c>
      <c r="R351" s="244">
        <f t="shared" si="28"/>
        <v>127.39999999999999</v>
      </c>
      <c r="S351" s="239">
        <v>1</v>
      </c>
      <c r="T351" s="239">
        <f t="shared" si="29"/>
        <v>36.4</v>
      </c>
      <c r="U351" s="368">
        <v>4</v>
      </c>
    </row>
    <row r="352" spans="1:29" ht="15" customHeight="1" outlineLevel="1">
      <c r="A352" s="374">
        <v>264</v>
      </c>
      <c r="B352" s="371">
        <v>4</v>
      </c>
      <c r="C352" s="269" t="s">
        <v>485</v>
      </c>
      <c r="D352" s="239" t="s">
        <v>1606</v>
      </c>
      <c r="E352" s="240" t="s">
        <v>990</v>
      </c>
      <c r="F352" s="239" t="s">
        <v>71</v>
      </c>
      <c r="G352" s="395" t="s">
        <v>1607</v>
      </c>
      <c r="H352" s="371" t="s">
        <v>24</v>
      </c>
      <c r="I352" s="371" t="s">
        <v>25</v>
      </c>
      <c r="J352" s="371" t="s">
        <v>26</v>
      </c>
      <c r="K352" s="375" t="s">
        <v>1284</v>
      </c>
      <c r="L352" s="241">
        <v>27.3</v>
      </c>
      <c r="M352" s="321">
        <v>1989</v>
      </c>
      <c r="N352" s="242"/>
      <c r="O352" s="242"/>
      <c r="P352" s="369" t="s">
        <v>28</v>
      </c>
      <c r="Q352" s="239">
        <v>8</v>
      </c>
      <c r="R352" s="244">
        <f t="shared" si="28"/>
        <v>218.4</v>
      </c>
      <c r="S352" s="239">
        <v>1</v>
      </c>
      <c r="T352" s="239">
        <f t="shared" si="29"/>
        <v>54.6</v>
      </c>
      <c r="U352" s="368">
        <v>4</v>
      </c>
    </row>
    <row r="353" spans="1:29" ht="15" customHeight="1" outlineLevel="1">
      <c r="A353" s="374">
        <v>265</v>
      </c>
      <c r="B353" s="371">
        <v>5</v>
      </c>
      <c r="C353" s="269" t="s">
        <v>485</v>
      </c>
      <c r="D353" s="239" t="s">
        <v>1606</v>
      </c>
      <c r="E353" s="240" t="s">
        <v>991</v>
      </c>
      <c r="F353" s="239" t="s">
        <v>493</v>
      </c>
      <c r="G353" s="239" t="s">
        <v>494</v>
      </c>
      <c r="H353" s="371" t="s">
        <v>24</v>
      </c>
      <c r="I353" s="371" t="s">
        <v>25</v>
      </c>
      <c r="J353" s="371" t="s">
        <v>72</v>
      </c>
      <c r="K353" s="371" t="s">
        <v>34</v>
      </c>
      <c r="L353" s="241">
        <v>7.9</v>
      </c>
      <c r="M353" s="321">
        <v>1991</v>
      </c>
      <c r="N353" s="242"/>
      <c r="O353" s="242"/>
      <c r="P353" s="369" t="s">
        <v>41</v>
      </c>
      <c r="Q353" s="239">
        <v>7</v>
      </c>
      <c r="R353" s="244">
        <f t="shared" si="28"/>
        <v>55.300000000000004</v>
      </c>
      <c r="S353" s="239">
        <v>1</v>
      </c>
      <c r="T353" s="239">
        <f t="shared" si="29"/>
        <v>15.8</v>
      </c>
      <c r="U353" s="368">
        <v>4</v>
      </c>
    </row>
    <row r="354" spans="1:29" ht="27" customHeight="1" outlineLevel="1">
      <c r="A354" s="374">
        <v>266</v>
      </c>
      <c r="B354" s="371">
        <v>6</v>
      </c>
      <c r="C354" s="269" t="s">
        <v>485</v>
      </c>
      <c r="D354" s="239" t="s">
        <v>1611</v>
      </c>
      <c r="E354" s="240" t="s">
        <v>1184</v>
      </c>
      <c r="F354" s="239" t="s">
        <v>495</v>
      </c>
      <c r="G354" s="239" t="s">
        <v>302</v>
      </c>
      <c r="H354" s="371" t="s">
        <v>63</v>
      </c>
      <c r="I354" s="371" t="s">
        <v>25</v>
      </c>
      <c r="J354" s="371" t="s">
        <v>45</v>
      </c>
      <c r="K354" s="375" t="s">
        <v>1612</v>
      </c>
      <c r="L354" s="241">
        <v>40.28</v>
      </c>
      <c r="M354" s="321">
        <v>2002</v>
      </c>
      <c r="N354" s="242">
        <v>37257</v>
      </c>
      <c r="O354" s="242"/>
      <c r="P354" s="369" t="s">
        <v>28</v>
      </c>
      <c r="Q354" s="239">
        <v>8.4600000000000009</v>
      </c>
      <c r="R354" s="244">
        <f t="shared" si="28"/>
        <v>340.76880000000006</v>
      </c>
      <c r="S354" s="239">
        <v>1.5</v>
      </c>
      <c r="T354" s="239">
        <f t="shared" si="29"/>
        <v>120.84</v>
      </c>
      <c r="U354" s="368">
        <v>5</v>
      </c>
    </row>
    <row r="355" spans="1:29" ht="26.25" customHeight="1" outlineLevel="1">
      <c r="A355" s="374">
        <v>267</v>
      </c>
      <c r="B355" s="371">
        <v>7</v>
      </c>
      <c r="C355" s="269" t="s">
        <v>485</v>
      </c>
      <c r="D355" s="239" t="s">
        <v>1614</v>
      </c>
      <c r="E355" s="240" t="s">
        <v>930</v>
      </c>
      <c r="F355" s="239" t="s">
        <v>496</v>
      </c>
      <c r="G355" s="239" t="s">
        <v>1613</v>
      </c>
      <c r="H355" s="371" t="s">
        <v>24</v>
      </c>
      <c r="I355" s="371" t="s">
        <v>25</v>
      </c>
      <c r="J355" s="371" t="s">
        <v>26</v>
      </c>
      <c r="K355" s="325" t="s">
        <v>1397</v>
      </c>
      <c r="L355" s="241">
        <v>9.3000000000000007</v>
      </c>
      <c r="M355" s="321">
        <v>1993</v>
      </c>
      <c r="N355" s="242"/>
      <c r="O355" s="242"/>
      <c r="P355" s="369" t="s">
        <v>28</v>
      </c>
      <c r="Q355" s="239">
        <v>8.6</v>
      </c>
      <c r="R355" s="244">
        <f t="shared" si="28"/>
        <v>79.98</v>
      </c>
      <c r="S355" s="239">
        <v>1</v>
      </c>
      <c r="T355" s="239">
        <f t="shared" si="29"/>
        <v>18.600000000000001</v>
      </c>
      <c r="U355" s="368">
        <v>4</v>
      </c>
    </row>
    <row r="356" spans="1:29" ht="27" customHeight="1" outlineLevel="1">
      <c r="A356" s="374">
        <v>268</v>
      </c>
      <c r="B356" s="371">
        <v>8</v>
      </c>
      <c r="C356" s="269" t="s">
        <v>485</v>
      </c>
      <c r="D356" s="239" t="s">
        <v>1615</v>
      </c>
      <c r="E356" s="240" t="s">
        <v>992</v>
      </c>
      <c r="F356" s="239" t="s">
        <v>497</v>
      </c>
      <c r="G356" s="239" t="s">
        <v>498</v>
      </c>
      <c r="H356" s="371" t="s">
        <v>63</v>
      </c>
      <c r="I356" s="371" t="s">
        <v>25</v>
      </c>
      <c r="J356" s="371" t="s">
        <v>45</v>
      </c>
      <c r="K356" s="375" t="s">
        <v>1616</v>
      </c>
      <c r="L356" s="241">
        <v>42.15</v>
      </c>
      <c r="M356" s="321">
        <v>2001</v>
      </c>
      <c r="N356" s="242"/>
      <c r="O356" s="242"/>
      <c r="P356" s="369" t="s">
        <v>28</v>
      </c>
      <c r="Q356" s="239">
        <v>8.8000000000000007</v>
      </c>
      <c r="R356" s="244">
        <f t="shared" si="28"/>
        <v>370.92</v>
      </c>
      <c r="S356" s="239">
        <v>1.5</v>
      </c>
      <c r="T356" s="239">
        <f t="shared" si="29"/>
        <v>126.44999999999999</v>
      </c>
      <c r="U356" s="368">
        <v>4</v>
      </c>
    </row>
    <row r="357" spans="1:29" ht="25.5" customHeight="1" outlineLevel="1">
      <c r="A357" s="374">
        <v>269</v>
      </c>
      <c r="B357" s="371">
        <v>9</v>
      </c>
      <c r="C357" s="269" t="s">
        <v>485</v>
      </c>
      <c r="D357" s="239" t="s">
        <v>1617</v>
      </c>
      <c r="E357" s="240" t="s">
        <v>993</v>
      </c>
      <c r="F357" s="239" t="s">
        <v>501</v>
      </c>
      <c r="G357" s="239" t="s">
        <v>1618</v>
      </c>
      <c r="H357" s="371" t="s">
        <v>63</v>
      </c>
      <c r="I357" s="371" t="s">
        <v>25</v>
      </c>
      <c r="J357" s="371" t="s">
        <v>45</v>
      </c>
      <c r="K357" s="325" t="s">
        <v>1619</v>
      </c>
      <c r="L357" s="241">
        <v>24.1</v>
      </c>
      <c r="M357" s="321">
        <v>2000</v>
      </c>
      <c r="N357" s="242"/>
      <c r="O357" s="242"/>
      <c r="P357" s="369" t="s">
        <v>28</v>
      </c>
      <c r="Q357" s="239">
        <v>8.02</v>
      </c>
      <c r="R357" s="244">
        <f t="shared" si="28"/>
        <v>193.28200000000001</v>
      </c>
      <c r="S357" s="239">
        <v>1.5</v>
      </c>
      <c r="T357" s="239">
        <f t="shared" si="29"/>
        <v>72.300000000000011</v>
      </c>
      <c r="U357" s="368">
        <v>4</v>
      </c>
      <c r="AC357" s="345"/>
    </row>
    <row r="358" spans="1:29" ht="27" customHeight="1" outlineLevel="1">
      <c r="A358" s="374">
        <v>270</v>
      </c>
      <c r="B358" s="229">
        <v>10</v>
      </c>
      <c r="C358" s="396" t="s">
        <v>485</v>
      </c>
      <c r="D358" s="278" t="s">
        <v>1620</v>
      </c>
      <c r="E358" s="279" t="s">
        <v>820</v>
      </c>
      <c r="F358" s="278" t="s">
        <v>668</v>
      </c>
      <c r="G358" s="278" t="s">
        <v>498</v>
      </c>
      <c r="H358" s="229" t="s">
        <v>63</v>
      </c>
      <c r="I358" s="229" t="s">
        <v>25</v>
      </c>
      <c r="J358" s="229" t="s">
        <v>45</v>
      </c>
      <c r="K358" s="375" t="s">
        <v>1616</v>
      </c>
      <c r="L358" s="280">
        <v>24.1</v>
      </c>
      <c r="M358" s="409">
        <v>2001</v>
      </c>
      <c r="N358" s="281"/>
      <c r="O358" s="281"/>
      <c r="P358" s="282" t="s">
        <v>28</v>
      </c>
      <c r="Q358" s="278">
        <v>8.8000000000000007</v>
      </c>
      <c r="R358" s="283">
        <f t="shared" si="28"/>
        <v>212.08000000000004</v>
      </c>
      <c r="S358" s="278">
        <v>1.5</v>
      </c>
      <c r="T358" s="278">
        <f t="shared" si="29"/>
        <v>72.300000000000011</v>
      </c>
      <c r="U358" s="229">
        <v>4</v>
      </c>
    </row>
    <row r="359" spans="1:29" ht="15" customHeight="1" outlineLevel="1">
      <c r="A359" s="374">
        <v>271</v>
      </c>
      <c r="B359" s="371">
        <v>11</v>
      </c>
      <c r="C359" s="269"/>
      <c r="D359" s="239" t="s">
        <v>1621</v>
      </c>
      <c r="E359" s="240" t="s">
        <v>1126</v>
      </c>
      <c r="F359" s="239" t="s">
        <v>1622</v>
      </c>
      <c r="G359" s="239" t="s">
        <v>1127</v>
      </c>
      <c r="H359" s="229" t="s">
        <v>63</v>
      </c>
      <c r="I359" s="371" t="s">
        <v>25</v>
      </c>
      <c r="J359" s="371" t="s">
        <v>1623</v>
      </c>
      <c r="K359" s="371" t="s">
        <v>1128</v>
      </c>
      <c r="L359" s="241">
        <v>24.1</v>
      </c>
      <c r="M359" s="321">
        <v>2014</v>
      </c>
      <c r="N359" s="242"/>
      <c r="O359" s="242"/>
      <c r="P359" s="239"/>
      <c r="Q359" s="239"/>
      <c r="R359" s="244"/>
      <c r="S359" s="239"/>
      <c r="T359" s="239"/>
      <c r="U359" s="371">
        <v>4</v>
      </c>
    </row>
    <row r="360" spans="1:29" ht="27" customHeight="1">
      <c r="A360" s="374">
        <v>272</v>
      </c>
      <c r="B360" s="499"/>
      <c r="C360" s="508"/>
      <c r="D360" s="508"/>
      <c r="E360" s="508"/>
      <c r="F360" s="508"/>
      <c r="G360" s="508"/>
      <c r="H360" s="500"/>
      <c r="I360" s="371" t="s">
        <v>1131</v>
      </c>
      <c r="J360" s="499">
        <f>COUNTIF(I349:I359,I349)</f>
        <v>11</v>
      </c>
      <c r="K360" s="500"/>
      <c r="L360" s="241">
        <f>SUM(L349:L359)</f>
        <v>376.53000000000003</v>
      </c>
      <c r="M360" s="321" t="s">
        <v>1736</v>
      </c>
      <c r="N360" s="242"/>
      <c r="O360" s="242"/>
      <c r="P360" s="239"/>
      <c r="Q360" s="239"/>
      <c r="R360" s="244"/>
      <c r="S360" s="239"/>
      <c r="T360" s="239"/>
      <c r="U360" s="371"/>
    </row>
    <row r="361" spans="1:29" ht="15" customHeight="1">
      <c r="A361" s="374"/>
      <c r="B361" s="499"/>
      <c r="C361" s="508"/>
      <c r="D361" s="508"/>
      <c r="E361" s="508"/>
      <c r="F361" s="508"/>
      <c r="G361" s="508"/>
      <c r="H361" s="500"/>
      <c r="I361" s="371" t="s">
        <v>51</v>
      </c>
      <c r="J361" s="499">
        <v>0</v>
      </c>
      <c r="K361" s="500"/>
      <c r="L361" s="241">
        <v>0</v>
      </c>
      <c r="M361" s="321" t="s">
        <v>1736</v>
      </c>
      <c r="N361" s="242"/>
      <c r="O361" s="242"/>
      <c r="P361" s="239"/>
      <c r="Q361" s="239"/>
      <c r="R361" s="244"/>
      <c r="S361" s="239"/>
      <c r="T361" s="239"/>
      <c r="U361" s="371"/>
    </row>
    <row r="362" spans="1:29" ht="15" customHeight="1">
      <c r="A362" s="374"/>
      <c r="B362" s="499"/>
      <c r="C362" s="508"/>
      <c r="D362" s="508"/>
      <c r="E362" s="508"/>
      <c r="F362" s="508"/>
      <c r="G362" s="508"/>
      <c r="H362" s="500"/>
      <c r="I362" s="371" t="s">
        <v>121</v>
      </c>
      <c r="J362" s="499">
        <f>COUNTIF(I349:I359,I362)</f>
        <v>0</v>
      </c>
      <c r="K362" s="500"/>
      <c r="L362" s="241">
        <v>0</v>
      </c>
      <c r="M362" s="321" t="s">
        <v>1736</v>
      </c>
      <c r="N362" s="242"/>
      <c r="O362" s="242"/>
      <c r="P362" s="239"/>
      <c r="Q362" s="239"/>
      <c r="R362" s="244"/>
      <c r="S362" s="239"/>
      <c r="T362" s="239"/>
      <c r="U362" s="371"/>
    </row>
    <row r="363" spans="1:29" ht="15" customHeight="1">
      <c r="A363" s="374"/>
      <c r="B363" s="528"/>
      <c r="C363" s="529"/>
      <c r="D363" s="529"/>
      <c r="E363" s="529"/>
      <c r="F363" s="529"/>
      <c r="G363" s="529"/>
      <c r="H363" s="529"/>
      <c r="I363" s="530"/>
      <c r="J363" s="371">
        <f>SUM(J360:K362)</f>
        <v>11</v>
      </c>
      <c r="K363" s="239" t="s">
        <v>1085</v>
      </c>
      <c r="L363" s="241">
        <f>SUM(L360:L362)</f>
        <v>376.53000000000003</v>
      </c>
      <c r="M363" s="321" t="s">
        <v>1095</v>
      </c>
      <c r="N363" s="242"/>
      <c r="O363" s="242"/>
      <c r="P363" s="239"/>
      <c r="Q363" s="239"/>
      <c r="R363" s="244"/>
      <c r="S363" s="239"/>
      <c r="T363" s="239"/>
      <c r="U363" s="371"/>
    </row>
    <row r="364" spans="1:29" ht="16.5" customHeight="1" thickBot="1">
      <c r="A364" s="340"/>
      <c r="B364" s="501" t="s">
        <v>1111</v>
      </c>
      <c r="C364" s="502"/>
      <c r="D364" s="502"/>
      <c r="E364" s="502"/>
      <c r="F364" s="502"/>
      <c r="G364" s="502"/>
      <c r="H364" s="502"/>
      <c r="I364" s="502"/>
      <c r="J364" s="502"/>
      <c r="K364" s="502"/>
      <c r="L364" s="502"/>
      <c r="M364" s="502"/>
      <c r="N364" s="502"/>
      <c r="O364" s="502"/>
      <c r="P364" s="502"/>
      <c r="Q364" s="502"/>
      <c r="R364" s="502"/>
      <c r="S364" s="502"/>
      <c r="T364" s="502"/>
      <c r="U364" s="503"/>
    </row>
    <row r="365" spans="1:29" ht="27" customHeight="1" outlineLevel="1" collapsed="1" thickTop="1">
      <c r="A365" s="340"/>
      <c r="B365" s="353">
        <v>1</v>
      </c>
      <c r="C365" s="274" t="s">
        <v>504</v>
      </c>
      <c r="D365" s="239" t="s">
        <v>1539</v>
      </c>
      <c r="E365" s="240" t="s">
        <v>994</v>
      </c>
      <c r="F365" s="326" t="s">
        <v>1540</v>
      </c>
      <c r="G365" s="326" t="s">
        <v>506</v>
      </c>
      <c r="H365" s="353" t="s">
        <v>24</v>
      </c>
      <c r="I365" s="353" t="s">
        <v>51</v>
      </c>
      <c r="J365" s="353" t="s">
        <v>72</v>
      </c>
      <c r="K365" s="325" t="s">
        <v>1546</v>
      </c>
      <c r="L365" s="241">
        <v>12.15</v>
      </c>
      <c r="M365" s="321">
        <v>1978</v>
      </c>
      <c r="N365" s="259"/>
      <c r="O365" s="259">
        <v>34700</v>
      </c>
      <c r="P365" s="260" t="s">
        <v>41</v>
      </c>
      <c r="Q365" s="261">
        <v>7.5</v>
      </c>
      <c r="R365" s="262">
        <f t="shared" si="28"/>
        <v>91.125</v>
      </c>
      <c r="S365" s="261">
        <v>1</v>
      </c>
      <c r="T365" s="261">
        <f t="shared" si="29"/>
        <v>24.3</v>
      </c>
      <c r="U365" s="353">
        <v>4</v>
      </c>
      <c r="AB365" s="227"/>
      <c r="AC365" s="227"/>
    </row>
    <row r="366" spans="1:29" ht="26.25" customHeight="1" outlineLevel="1">
      <c r="A366" s="318"/>
      <c r="B366" s="353">
        <v>2</v>
      </c>
      <c r="C366" s="274" t="s">
        <v>504</v>
      </c>
      <c r="D366" s="239" t="s">
        <v>1539</v>
      </c>
      <c r="E366" s="240" t="s">
        <v>995</v>
      </c>
      <c r="F366" s="326" t="s">
        <v>1540</v>
      </c>
      <c r="G366" s="326" t="s">
        <v>507</v>
      </c>
      <c r="H366" s="353" t="s">
        <v>24</v>
      </c>
      <c r="I366" s="353" t="s">
        <v>51</v>
      </c>
      <c r="J366" s="353" t="s">
        <v>72</v>
      </c>
      <c r="K366" s="353" t="s">
        <v>1547</v>
      </c>
      <c r="L366" s="241">
        <v>15.1</v>
      </c>
      <c r="M366" s="321">
        <v>1978</v>
      </c>
      <c r="N366" s="242"/>
      <c r="O366" s="242"/>
      <c r="P366" s="357" t="s">
        <v>28</v>
      </c>
      <c r="Q366" s="239">
        <v>6.5</v>
      </c>
      <c r="R366" s="244">
        <f t="shared" si="28"/>
        <v>98.149999999999991</v>
      </c>
      <c r="S366" s="239">
        <v>1</v>
      </c>
      <c r="T366" s="239">
        <f t="shared" si="29"/>
        <v>30.2</v>
      </c>
      <c r="U366" s="353">
        <v>4</v>
      </c>
    </row>
    <row r="367" spans="1:29" ht="24.75" customHeight="1" outlineLevel="1">
      <c r="A367" s="356">
        <v>273</v>
      </c>
      <c r="B367" s="353">
        <v>3</v>
      </c>
      <c r="C367" s="274" t="s">
        <v>504</v>
      </c>
      <c r="D367" s="239" t="s">
        <v>1541</v>
      </c>
      <c r="E367" s="240" t="s">
        <v>996</v>
      </c>
      <c r="F367" s="239" t="s">
        <v>510</v>
      </c>
      <c r="G367" s="239" t="s">
        <v>511</v>
      </c>
      <c r="H367" s="353" t="s">
        <v>24</v>
      </c>
      <c r="I367" s="353" t="s">
        <v>25</v>
      </c>
      <c r="J367" s="353" t="s">
        <v>26</v>
      </c>
      <c r="K367" s="353" t="s">
        <v>1548</v>
      </c>
      <c r="L367" s="241">
        <v>41.2</v>
      </c>
      <c r="M367" s="321">
        <v>1989</v>
      </c>
      <c r="N367" s="242"/>
      <c r="O367" s="242"/>
      <c r="P367" s="357" t="s">
        <v>28</v>
      </c>
      <c r="Q367" s="239">
        <v>8.3000000000000007</v>
      </c>
      <c r="R367" s="244">
        <f t="shared" si="28"/>
        <v>341.96000000000004</v>
      </c>
      <c r="S367" s="239">
        <v>1</v>
      </c>
      <c r="T367" s="239">
        <f t="shared" si="29"/>
        <v>82.4</v>
      </c>
      <c r="U367" s="355">
        <v>4</v>
      </c>
    </row>
    <row r="368" spans="1:29" ht="15.75" customHeight="1" outlineLevel="1">
      <c r="A368" s="356">
        <v>274</v>
      </c>
      <c r="B368" s="353">
        <v>4</v>
      </c>
      <c r="C368" s="274" t="s">
        <v>504</v>
      </c>
      <c r="D368" s="239" t="s">
        <v>1542</v>
      </c>
      <c r="E368" s="240" t="s">
        <v>997</v>
      </c>
      <c r="F368" s="326" t="s">
        <v>419</v>
      </c>
      <c r="G368" s="239" t="s">
        <v>513</v>
      </c>
      <c r="H368" s="353" t="s">
        <v>24</v>
      </c>
      <c r="I368" s="353" t="s">
        <v>25</v>
      </c>
      <c r="J368" s="353" t="s">
        <v>26</v>
      </c>
      <c r="K368" s="325" t="s">
        <v>1171</v>
      </c>
      <c r="L368" s="241">
        <v>46.5</v>
      </c>
      <c r="M368" s="321">
        <v>1975</v>
      </c>
      <c r="N368" s="242"/>
      <c r="O368" s="242"/>
      <c r="P368" s="357" t="s">
        <v>41</v>
      </c>
      <c r="Q368" s="239">
        <v>8</v>
      </c>
      <c r="R368" s="244">
        <f t="shared" si="28"/>
        <v>372</v>
      </c>
      <c r="S368" s="239">
        <v>1</v>
      </c>
      <c r="T368" s="239">
        <f t="shared" si="29"/>
        <v>93</v>
      </c>
      <c r="U368" s="355">
        <v>4</v>
      </c>
    </row>
    <row r="369" spans="1:29" ht="15.75" customHeight="1" outlineLevel="1">
      <c r="A369" s="356">
        <v>275</v>
      </c>
      <c r="B369" s="353">
        <v>5</v>
      </c>
      <c r="C369" s="274" t="s">
        <v>504</v>
      </c>
      <c r="D369" s="239" t="s">
        <v>1542</v>
      </c>
      <c r="E369" s="240" t="s">
        <v>998</v>
      </c>
      <c r="F369" s="239" t="s">
        <v>514</v>
      </c>
      <c r="G369" s="239" t="s">
        <v>669</v>
      </c>
      <c r="H369" s="353" t="s">
        <v>24</v>
      </c>
      <c r="I369" s="353" t="s">
        <v>25</v>
      </c>
      <c r="J369" s="353" t="s">
        <v>26</v>
      </c>
      <c r="K369" s="325" t="s">
        <v>1171</v>
      </c>
      <c r="L369" s="241">
        <v>46.28</v>
      </c>
      <c r="M369" s="321">
        <v>1980</v>
      </c>
      <c r="N369" s="242"/>
      <c r="O369" s="242"/>
      <c r="P369" s="357" t="s">
        <v>41</v>
      </c>
      <c r="Q369" s="239">
        <v>8</v>
      </c>
      <c r="R369" s="244">
        <f t="shared" si="28"/>
        <v>370.24</v>
      </c>
      <c r="S369" s="239">
        <v>1</v>
      </c>
      <c r="T369" s="239">
        <f t="shared" si="29"/>
        <v>92.56</v>
      </c>
      <c r="U369" s="355">
        <v>4</v>
      </c>
    </row>
    <row r="370" spans="1:29" ht="15.75" customHeight="1" outlineLevel="1">
      <c r="A370" s="356">
        <v>276</v>
      </c>
      <c r="B370" s="353">
        <v>6</v>
      </c>
      <c r="C370" s="274" t="s">
        <v>504</v>
      </c>
      <c r="D370" s="239" t="s">
        <v>1542</v>
      </c>
      <c r="E370" s="329" t="s">
        <v>1543</v>
      </c>
      <c r="F370" s="326" t="s">
        <v>1544</v>
      </c>
      <c r="G370" s="239" t="s">
        <v>670</v>
      </c>
      <c r="H370" s="353" t="s">
        <v>24</v>
      </c>
      <c r="I370" s="353" t="s">
        <v>25</v>
      </c>
      <c r="J370" s="353" t="s">
        <v>26</v>
      </c>
      <c r="K370" s="325" t="s">
        <v>1171</v>
      </c>
      <c r="L370" s="241">
        <v>41.2</v>
      </c>
      <c r="M370" s="321">
        <v>1996</v>
      </c>
      <c r="N370" s="242"/>
      <c r="O370" s="242"/>
      <c r="P370" s="357" t="s">
        <v>48</v>
      </c>
      <c r="Q370" s="239">
        <v>8</v>
      </c>
      <c r="R370" s="244">
        <f t="shared" si="28"/>
        <v>329.6</v>
      </c>
      <c r="S370" s="239">
        <v>0.75</v>
      </c>
      <c r="T370" s="239">
        <f t="shared" si="29"/>
        <v>61.800000000000004</v>
      </c>
      <c r="U370" s="355">
        <v>4</v>
      </c>
    </row>
    <row r="371" spans="1:29" ht="15.75" customHeight="1" outlineLevel="1">
      <c r="A371" s="356">
        <v>277</v>
      </c>
      <c r="B371" s="353">
        <v>7</v>
      </c>
      <c r="C371" s="274" t="s">
        <v>504</v>
      </c>
      <c r="D371" s="239" t="s">
        <v>1545</v>
      </c>
      <c r="E371" s="240" t="s">
        <v>999</v>
      </c>
      <c r="F371" s="239" t="s">
        <v>510</v>
      </c>
      <c r="G371" s="239" t="s">
        <v>160</v>
      </c>
      <c r="H371" s="353" t="s">
        <v>24</v>
      </c>
      <c r="I371" s="353" t="s">
        <v>25</v>
      </c>
      <c r="J371" s="353" t="s">
        <v>72</v>
      </c>
      <c r="K371" s="342" t="s">
        <v>1549</v>
      </c>
      <c r="L371" s="241">
        <v>9</v>
      </c>
      <c r="M371" s="321">
        <v>1995</v>
      </c>
      <c r="N371" s="242"/>
      <c r="O371" s="242"/>
      <c r="P371" s="357" t="s">
        <v>28</v>
      </c>
      <c r="Q371" s="239">
        <v>7.4</v>
      </c>
      <c r="R371" s="244">
        <f t="shared" si="28"/>
        <v>66.600000000000009</v>
      </c>
      <c r="S371" s="239">
        <v>1.5</v>
      </c>
      <c r="T371" s="239">
        <f t="shared" si="29"/>
        <v>27</v>
      </c>
      <c r="U371" s="355">
        <v>3</v>
      </c>
    </row>
    <row r="372" spans="1:29" ht="15.75" customHeight="1" outlineLevel="1">
      <c r="A372" s="356">
        <v>278</v>
      </c>
      <c r="B372" s="353">
        <v>8</v>
      </c>
      <c r="C372" s="274" t="s">
        <v>504</v>
      </c>
      <c r="D372" s="239" t="s">
        <v>1545</v>
      </c>
      <c r="E372" s="240" t="s">
        <v>1000</v>
      </c>
      <c r="F372" s="239" t="s">
        <v>517</v>
      </c>
      <c r="G372" s="239" t="s">
        <v>506</v>
      </c>
      <c r="H372" s="353" t="s">
        <v>24</v>
      </c>
      <c r="I372" s="353" t="s">
        <v>25</v>
      </c>
      <c r="J372" s="353" t="s">
        <v>26</v>
      </c>
      <c r="K372" s="342" t="s">
        <v>1169</v>
      </c>
      <c r="L372" s="241">
        <v>35.5</v>
      </c>
      <c r="M372" s="321">
        <v>1976</v>
      </c>
      <c r="N372" s="242"/>
      <c r="O372" s="242"/>
      <c r="P372" s="357" t="s">
        <v>28</v>
      </c>
      <c r="Q372" s="239">
        <v>9.8000000000000007</v>
      </c>
      <c r="R372" s="244">
        <f t="shared" ref="R372:R379" si="34">Q372*L372</f>
        <v>347.90000000000003</v>
      </c>
      <c r="S372" s="239">
        <v>1</v>
      </c>
      <c r="T372" s="239">
        <f t="shared" ref="T372:T379" si="35">S372*L372*2</f>
        <v>71</v>
      </c>
      <c r="U372" s="355">
        <v>3</v>
      </c>
    </row>
    <row r="373" spans="1:29" ht="15.75" customHeight="1" outlineLevel="1">
      <c r="A373" s="356">
        <v>279</v>
      </c>
      <c r="B373" s="353">
        <v>9</v>
      </c>
      <c r="C373" s="274" t="s">
        <v>504</v>
      </c>
      <c r="D373" s="239" t="s">
        <v>1545</v>
      </c>
      <c r="E373" s="240" t="s">
        <v>1001</v>
      </c>
      <c r="F373" s="239" t="s">
        <v>518</v>
      </c>
      <c r="G373" s="239" t="s">
        <v>519</v>
      </c>
      <c r="H373" s="353" t="s">
        <v>24</v>
      </c>
      <c r="I373" s="353" t="s">
        <v>25</v>
      </c>
      <c r="J373" s="353" t="s">
        <v>45</v>
      </c>
      <c r="K373" s="375" t="s">
        <v>1550</v>
      </c>
      <c r="L373" s="241">
        <v>30.15</v>
      </c>
      <c r="M373" s="321">
        <v>2004</v>
      </c>
      <c r="N373" s="246" t="s">
        <v>82</v>
      </c>
      <c r="O373" s="242"/>
      <c r="P373" s="357" t="s">
        <v>28</v>
      </c>
      <c r="Q373" s="239">
        <v>10.34</v>
      </c>
      <c r="R373" s="244">
        <f t="shared" si="34"/>
        <v>311.75099999999998</v>
      </c>
      <c r="S373" s="239">
        <v>1.2</v>
      </c>
      <c r="T373" s="239">
        <f t="shared" si="35"/>
        <v>72.36</v>
      </c>
      <c r="U373" s="355">
        <v>3</v>
      </c>
    </row>
    <row r="374" spans="1:29" ht="15.75" customHeight="1" outlineLevel="1">
      <c r="A374" s="356">
        <v>280</v>
      </c>
      <c r="B374" s="353">
        <v>10</v>
      </c>
      <c r="C374" s="274" t="s">
        <v>504</v>
      </c>
      <c r="D374" s="239" t="s">
        <v>1551</v>
      </c>
      <c r="E374" s="240" t="s">
        <v>1769</v>
      </c>
      <c r="F374" s="239" t="s">
        <v>522</v>
      </c>
      <c r="G374" s="239" t="s">
        <v>1768</v>
      </c>
      <c r="H374" s="353" t="s">
        <v>24</v>
      </c>
      <c r="I374" s="471" t="s">
        <v>25</v>
      </c>
      <c r="J374" s="353" t="s">
        <v>45</v>
      </c>
      <c r="K374" s="325" t="s">
        <v>1770</v>
      </c>
      <c r="L374" s="241">
        <v>42.2</v>
      </c>
      <c r="M374" s="321">
        <v>2016</v>
      </c>
      <c r="N374" s="242">
        <v>36526</v>
      </c>
      <c r="O374" s="242"/>
      <c r="P374" s="357" t="s">
        <v>28</v>
      </c>
      <c r="Q374" s="239">
        <v>8</v>
      </c>
      <c r="R374" s="244">
        <f t="shared" si="34"/>
        <v>337.6</v>
      </c>
      <c r="S374" s="239">
        <v>0.75</v>
      </c>
      <c r="T374" s="239">
        <f t="shared" si="35"/>
        <v>63.300000000000004</v>
      </c>
      <c r="U374" s="355">
        <v>3</v>
      </c>
    </row>
    <row r="375" spans="1:29" ht="15.75" customHeight="1" outlineLevel="1">
      <c r="A375" s="356">
        <v>283</v>
      </c>
      <c r="B375" s="471">
        <v>11</v>
      </c>
      <c r="C375" s="274" t="s">
        <v>504</v>
      </c>
      <c r="D375" s="239" t="s">
        <v>1552</v>
      </c>
      <c r="E375" s="240" t="s">
        <v>1005</v>
      </c>
      <c r="F375" s="239" t="s">
        <v>525</v>
      </c>
      <c r="G375" s="239" t="s">
        <v>60</v>
      </c>
      <c r="H375" s="353" t="s">
        <v>24</v>
      </c>
      <c r="I375" s="353" t="s">
        <v>25</v>
      </c>
      <c r="J375" s="353" t="s">
        <v>26</v>
      </c>
      <c r="K375" s="325" t="s">
        <v>1554</v>
      </c>
      <c r="L375" s="241">
        <v>6.3</v>
      </c>
      <c r="M375" s="321">
        <v>1980</v>
      </c>
      <c r="N375" s="242"/>
      <c r="O375" s="242"/>
      <c r="P375" s="357" t="s">
        <v>48</v>
      </c>
      <c r="Q375" s="239">
        <v>8.1999999999999993</v>
      </c>
      <c r="R375" s="244">
        <f t="shared" si="34"/>
        <v>51.66</v>
      </c>
      <c r="S375" s="239">
        <v>1</v>
      </c>
      <c r="T375" s="239">
        <f t="shared" si="35"/>
        <v>12.6</v>
      </c>
      <c r="U375" s="355">
        <v>4</v>
      </c>
    </row>
    <row r="376" spans="1:29" s="225" customFormat="1" ht="15.75" customHeight="1" outlineLevel="1">
      <c r="A376" s="356">
        <v>284</v>
      </c>
      <c r="B376" s="471">
        <v>12</v>
      </c>
      <c r="C376" s="274" t="s">
        <v>504</v>
      </c>
      <c r="D376" s="239" t="s">
        <v>1552</v>
      </c>
      <c r="E376" s="240" t="s">
        <v>1006</v>
      </c>
      <c r="F376" s="239" t="s">
        <v>526</v>
      </c>
      <c r="G376" s="239" t="s">
        <v>760</v>
      </c>
      <c r="H376" s="353" t="s">
        <v>24</v>
      </c>
      <c r="I376" s="353" t="s">
        <v>25</v>
      </c>
      <c r="J376" s="353" t="s">
        <v>26</v>
      </c>
      <c r="K376" s="325" t="s">
        <v>1555</v>
      </c>
      <c r="L376" s="241">
        <v>17.5</v>
      </c>
      <c r="M376" s="321">
        <v>1981</v>
      </c>
      <c r="N376" s="242"/>
      <c r="O376" s="242"/>
      <c r="P376" s="357" t="s">
        <v>41</v>
      </c>
      <c r="Q376" s="239">
        <v>8.5</v>
      </c>
      <c r="R376" s="244">
        <f t="shared" si="34"/>
        <v>148.75</v>
      </c>
      <c r="S376" s="239">
        <v>1</v>
      </c>
      <c r="T376" s="239">
        <f t="shared" si="35"/>
        <v>35</v>
      </c>
      <c r="U376" s="355">
        <v>4</v>
      </c>
      <c r="AA376" s="344"/>
      <c r="AB376" s="289"/>
      <c r="AC376" s="289"/>
    </row>
    <row r="377" spans="1:29" s="225" customFormat="1" ht="15.75" customHeight="1" outlineLevel="1">
      <c r="A377" s="356">
        <v>285</v>
      </c>
      <c r="B377" s="471">
        <v>13</v>
      </c>
      <c r="C377" s="274" t="s">
        <v>504</v>
      </c>
      <c r="D377" s="239" t="s">
        <v>1552</v>
      </c>
      <c r="E377" s="240" t="s">
        <v>1007</v>
      </c>
      <c r="F377" s="239" t="s">
        <v>527</v>
      </c>
      <c r="G377" s="239" t="s">
        <v>160</v>
      </c>
      <c r="H377" s="353" t="s">
        <v>24</v>
      </c>
      <c r="I377" s="353" t="s">
        <v>25</v>
      </c>
      <c r="J377" s="353" t="s">
        <v>26</v>
      </c>
      <c r="K377" s="325" t="s">
        <v>1555</v>
      </c>
      <c r="L377" s="241">
        <v>9.5</v>
      </c>
      <c r="M377" s="321">
        <v>1995</v>
      </c>
      <c r="N377" s="242"/>
      <c r="O377" s="242"/>
      <c r="P377" s="357" t="s">
        <v>48</v>
      </c>
      <c r="Q377" s="239">
        <v>7.6</v>
      </c>
      <c r="R377" s="244">
        <f t="shared" si="34"/>
        <v>72.2</v>
      </c>
      <c r="S377" s="239">
        <v>1</v>
      </c>
      <c r="T377" s="239">
        <f t="shared" si="35"/>
        <v>19</v>
      </c>
      <c r="U377" s="355">
        <v>4</v>
      </c>
      <c r="AA377" s="344"/>
      <c r="AB377" s="289"/>
      <c r="AC377" s="289"/>
    </row>
    <row r="378" spans="1:29" s="225" customFormat="1" ht="39.75" customHeight="1" outlineLevel="1">
      <c r="A378" s="356">
        <v>286</v>
      </c>
      <c r="B378" s="471">
        <v>14</v>
      </c>
      <c r="C378" s="274" t="s">
        <v>504</v>
      </c>
      <c r="D378" s="239" t="s">
        <v>1553</v>
      </c>
      <c r="E378" s="240" t="s">
        <v>1008</v>
      </c>
      <c r="F378" s="239" t="s">
        <v>528</v>
      </c>
      <c r="G378" s="239" t="s">
        <v>506</v>
      </c>
      <c r="H378" s="353" t="s">
        <v>88</v>
      </c>
      <c r="I378" s="353" t="s">
        <v>25</v>
      </c>
      <c r="J378" s="353" t="s">
        <v>26</v>
      </c>
      <c r="K378" s="376" t="s">
        <v>1556</v>
      </c>
      <c r="L378" s="241">
        <v>53.9</v>
      </c>
      <c r="M378" s="321">
        <v>1975</v>
      </c>
      <c r="N378" s="242">
        <v>35065</v>
      </c>
      <c r="O378" s="242">
        <v>34700</v>
      </c>
      <c r="P378" s="357" t="s">
        <v>28</v>
      </c>
      <c r="Q378" s="239">
        <v>9.5500000000000007</v>
      </c>
      <c r="R378" s="244">
        <f t="shared" si="34"/>
        <v>514.745</v>
      </c>
      <c r="S378" s="239">
        <v>1</v>
      </c>
      <c r="T378" s="239">
        <f t="shared" si="35"/>
        <v>107.8</v>
      </c>
      <c r="U378" s="355">
        <v>3</v>
      </c>
      <c r="AA378" s="344"/>
      <c r="AB378" s="289"/>
      <c r="AC378" s="289"/>
    </row>
    <row r="379" spans="1:29" s="225" customFormat="1" ht="24.75" customHeight="1" outlineLevel="1">
      <c r="A379" s="356">
        <v>287</v>
      </c>
      <c r="B379" s="471">
        <v>15</v>
      </c>
      <c r="C379" s="274" t="s">
        <v>504</v>
      </c>
      <c r="D379" s="239" t="s">
        <v>1557</v>
      </c>
      <c r="E379" s="329" t="s">
        <v>1559</v>
      </c>
      <c r="F379" s="239" t="s">
        <v>531</v>
      </c>
      <c r="G379" s="239" t="s">
        <v>1558</v>
      </c>
      <c r="H379" s="353" t="s">
        <v>63</v>
      </c>
      <c r="I379" s="353" t="s">
        <v>25</v>
      </c>
      <c r="J379" s="353" t="s">
        <v>45</v>
      </c>
      <c r="K379" s="353" t="s">
        <v>1560</v>
      </c>
      <c r="L379" s="241">
        <v>30.15</v>
      </c>
      <c r="M379" s="321">
        <v>2002</v>
      </c>
      <c r="N379" s="242"/>
      <c r="O379" s="242"/>
      <c r="P379" s="357" t="s">
        <v>41</v>
      </c>
      <c r="Q379" s="239">
        <v>8.4</v>
      </c>
      <c r="R379" s="244">
        <f t="shared" si="34"/>
        <v>253.26</v>
      </c>
      <c r="S379" s="239">
        <v>1</v>
      </c>
      <c r="T379" s="239">
        <f t="shared" si="35"/>
        <v>60.3</v>
      </c>
      <c r="U379" s="353">
        <v>4</v>
      </c>
      <c r="AA379" s="344"/>
      <c r="AB379" s="289"/>
      <c r="AC379" s="345"/>
    </row>
    <row r="380" spans="1:29" s="225" customFormat="1" ht="27.75" customHeight="1" outlineLevel="1">
      <c r="A380" s="356">
        <v>288</v>
      </c>
      <c r="B380" s="471">
        <v>16</v>
      </c>
      <c r="C380" s="385" t="s">
        <v>504</v>
      </c>
      <c r="D380" s="278" t="s">
        <v>1561</v>
      </c>
      <c r="E380" s="279" t="s">
        <v>799</v>
      </c>
      <c r="F380" s="278" t="s">
        <v>534</v>
      </c>
      <c r="G380" s="278" t="s">
        <v>535</v>
      </c>
      <c r="H380" s="229" t="s">
        <v>24</v>
      </c>
      <c r="I380" s="229" t="s">
        <v>25</v>
      </c>
      <c r="J380" s="229" t="s">
        <v>45</v>
      </c>
      <c r="K380" s="386" t="s">
        <v>1171</v>
      </c>
      <c r="L380" s="280">
        <v>42.2</v>
      </c>
      <c r="M380" s="409">
        <v>2001</v>
      </c>
      <c r="N380" s="281"/>
      <c r="O380" s="281"/>
      <c r="P380" s="282" t="s">
        <v>48</v>
      </c>
      <c r="Q380" s="278"/>
      <c r="R380" s="283"/>
      <c r="S380" s="278"/>
      <c r="T380" s="278"/>
      <c r="U380" s="229">
        <v>4</v>
      </c>
      <c r="AA380" s="344"/>
      <c r="AB380" s="289"/>
      <c r="AC380" s="345"/>
    </row>
    <row r="381" spans="1:29" s="225" customFormat="1" ht="15" customHeight="1">
      <c r="A381" s="356">
        <v>289</v>
      </c>
      <c r="B381" s="505"/>
      <c r="C381" s="505"/>
      <c r="D381" s="505"/>
      <c r="E381" s="505"/>
      <c r="F381" s="505"/>
      <c r="G381" s="505"/>
      <c r="H381" s="505"/>
      <c r="I381" s="353" t="s">
        <v>1131</v>
      </c>
      <c r="J381" s="499">
        <f>COUNTIF(I365:I380,I367)</f>
        <v>14</v>
      </c>
      <c r="K381" s="500"/>
      <c r="L381" s="241">
        <f>SUM(L365:L380)-L365-L366</f>
        <v>451.57999999999993</v>
      </c>
      <c r="M381" s="321" t="s">
        <v>1736</v>
      </c>
      <c r="N381" s="242"/>
      <c r="O381" s="242"/>
      <c r="P381" s="239"/>
      <c r="Q381" s="239"/>
      <c r="R381" s="244"/>
      <c r="S381" s="239"/>
      <c r="T381" s="239"/>
      <c r="U381" s="241"/>
      <c r="AA381" s="344"/>
      <c r="AB381" s="289"/>
      <c r="AC381" s="289"/>
    </row>
    <row r="382" spans="1:29" s="225" customFormat="1" ht="15" customHeight="1">
      <c r="A382" s="356"/>
      <c r="B382" s="505"/>
      <c r="C382" s="505"/>
      <c r="D382" s="505"/>
      <c r="E382" s="505"/>
      <c r="F382" s="505"/>
      <c r="G382" s="505"/>
      <c r="H382" s="505"/>
      <c r="I382" s="353" t="s">
        <v>51</v>
      </c>
      <c r="J382" s="499">
        <f>COUNTIF(I365:I380,I366)</f>
        <v>2</v>
      </c>
      <c r="K382" s="500"/>
      <c r="L382" s="241">
        <f>L365+L366</f>
        <v>27.25</v>
      </c>
      <c r="M382" s="321" t="s">
        <v>1736</v>
      </c>
      <c r="N382" s="242"/>
      <c r="O382" s="242"/>
      <c r="P382" s="239"/>
      <c r="Q382" s="239"/>
      <c r="R382" s="244"/>
      <c r="S382" s="239"/>
      <c r="T382" s="239"/>
      <c r="U382" s="353"/>
      <c r="AA382" s="344"/>
      <c r="AB382" s="289"/>
      <c r="AC382" s="289"/>
    </row>
    <row r="383" spans="1:29" s="225" customFormat="1" ht="15" customHeight="1">
      <c r="A383" s="356"/>
      <c r="B383" s="505"/>
      <c r="C383" s="505"/>
      <c r="D383" s="505"/>
      <c r="E383" s="505"/>
      <c r="F383" s="505"/>
      <c r="G383" s="505"/>
      <c r="H383" s="505"/>
      <c r="I383" s="353" t="s">
        <v>121</v>
      </c>
      <c r="J383" s="499">
        <f>COUNTIF(I365:I380,I383)</f>
        <v>0</v>
      </c>
      <c r="K383" s="500"/>
      <c r="L383" s="241">
        <v>0</v>
      </c>
      <c r="M383" s="321" t="s">
        <v>1736</v>
      </c>
      <c r="N383" s="242"/>
      <c r="O383" s="242"/>
      <c r="P383" s="239"/>
      <c r="Q383" s="239"/>
      <c r="R383" s="244"/>
      <c r="S383" s="239"/>
      <c r="T383" s="239"/>
      <c r="U383" s="353"/>
      <c r="AA383" s="344"/>
      <c r="AB383" s="289"/>
      <c r="AC383" s="289"/>
    </row>
    <row r="384" spans="1:29" s="225" customFormat="1" ht="15" customHeight="1">
      <c r="A384" s="356"/>
      <c r="B384" s="505"/>
      <c r="C384" s="505"/>
      <c r="D384" s="505"/>
      <c r="E384" s="505"/>
      <c r="F384" s="505"/>
      <c r="G384" s="505"/>
      <c r="H384" s="505"/>
      <c r="I384" s="505"/>
      <c r="J384" s="353">
        <f>SUM(J381:K383)</f>
        <v>16</v>
      </c>
      <c r="K384" s="239" t="s">
        <v>1085</v>
      </c>
      <c r="L384" s="241">
        <f>SUM(L381:L383)</f>
        <v>478.82999999999993</v>
      </c>
      <c r="M384" s="321" t="s">
        <v>1095</v>
      </c>
      <c r="N384" s="242"/>
      <c r="O384" s="242"/>
      <c r="P384" s="239"/>
      <c r="Q384" s="239"/>
      <c r="R384" s="244"/>
      <c r="S384" s="239"/>
      <c r="T384" s="239"/>
      <c r="U384" s="353"/>
      <c r="AA384" s="344"/>
      <c r="AB384" s="289"/>
      <c r="AC384" s="289"/>
    </row>
    <row r="385" spans="1:29" s="225" customFormat="1" ht="15" customHeight="1" thickBot="1">
      <c r="A385" s="340">
        <v>290</v>
      </c>
      <c r="B385" s="501" t="s">
        <v>1112</v>
      </c>
      <c r="C385" s="502"/>
      <c r="D385" s="502"/>
      <c r="E385" s="502"/>
      <c r="F385" s="502"/>
      <c r="G385" s="502"/>
      <c r="H385" s="502"/>
      <c r="I385" s="502"/>
      <c r="J385" s="502"/>
      <c r="K385" s="502"/>
      <c r="L385" s="502"/>
      <c r="M385" s="502"/>
      <c r="N385" s="502"/>
      <c r="O385" s="502"/>
      <c r="P385" s="502"/>
      <c r="Q385" s="502"/>
      <c r="R385" s="502"/>
      <c r="S385" s="502"/>
      <c r="T385" s="502"/>
      <c r="U385" s="503"/>
      <c r="AA385" s="344"/>
      <c r="AB385" s="289"/>
      <c r="AC385" s="289"/>
    </row>
    <row r="386" spans="1:29" s="225" customFormat="1" ht="38.25" customHeight="1" outlineLevel="1" collapsed="1" thickTop="1">
      <c r="A386" s="340"/>
      <c r="B386" s="335">
        <v>1</v>
      </c>
      <c r="C386" s="258" t="s">
        <v>536</v>
      </c>
      <c r="D386" s="239" t="s">
        <v>1740</v>
      </c>
      <c r="E386" s="240" t="s">
        <v>1739</v>
      </c>
      <c r="F386" s="239" t="s">
        <v>1741</v>
      </c>
      <c r="G386" s="239" t="s">
        <v>538</v>
      </c>
      <c r="H386" s="335" t="s">
        <v>88</v>
      </c>
      <c r="I386" s="335" t="s">
        <v>25</v>
      </c>
      <c r="J386" s="335" t="s">
        <v>45</v>
      </c>
      <c r="K386" s="405" t="s">
        <v>1271</v>
      </c>
      <c r="L386" s="241">
        <v>42.2</v>
      </c>
      <c r="M386" s="321">
        <v>2001</v>
      </c>
      <c r="N386" s="259"/>
      <c r="O386" s="259"/>
      <c r="P386" s="260" t="s">
        <v>48</v>
      </c>
      <c r="Q386" s="261">
        <v>10</v>
      </c>
      <c r="R386" s="262">
        <f t="shared" ref="R386:R431" si="36">Q386*L386</f>
        <v>422</v>
      </c>
      <c r="S386" s="261">
        <v>1.5</v>
      </c>
      <c r="T386" s="261">
        <f t="shared" ref="T386:T431" si="37">S386*L386*2</f>
        <v>126.60000000000001</v>
      </c>
      <c r="U386" s="335">
        <v>3</v>
      </c>
      <c r="AA386" s="344"/>
      <c r="AB386" s="289"/>
      <c r="AC386" s="289"/>
    </row>
    <row r="387" spans="1:29" s="225" customFormat="1" ht="38.25" customHeight="1" outlineLevel="1">
      <c r="A387" s="318"/>
      <c r="B387" s="335">
        <v>2</v>
      </c>
      <c r="C387" s="258" t="s">
        <v>536</v>
      </c>
      <c r="D387" s="239" t="s">
        <v>1740</v>
      </c>
      <c r="E387" s="240" t="s">
        <v>1742</v>
      </c>
      <c r="F387" s="239" t="s">
        <v>539</v>
      </c>
      <c r="G387" s="239" t="s">
        <v>540</v>
      </c>
      <c r="H387" s="335" t="s">
        <v>88</v>
      </c>
      <c r="I387" s="335" t="s">
        <v>25</v>
      </c>
      <c r="J387" s="335" t="s">
        <v>45</v>
      </c>
      <c r="K387" s="405" t="s">
        <v>1203</v>
      </c>
      <c r="L387" s="241">
        <v>60.2</v>
      </c>
      <c r="M387" s="321">
        <v>2001</v>
      </c>
      <c r="N387" s="242"/>
      <c r="O387" s="242"/>
      <c r="P387" s="243" t="s">
        <v>48</v>
      </c>
      <c r="Q387" s="239">
        <v>10</v>
      </c>
      <c r="R387" s="244">
        <f t="shared" si="36"/>
        <v>602</v>
      </c>
      <c r="S387" s="239">
        <v>0.9</v>
      </c>
      <c r="T387" s="239">
        <f t="shared" si="37"/>
        <v>108.36000000000001</v>
      </c>
      <c r="U387" s="334">
        <v>3</v>
      </c>
      <c r="AA387" s="344"/>
      <c r="AB387" s="289"/>
      <c r="AC387" s="289"/>
    </row>
    <row r="388" spans="1:29" s="225" customFormat="1" ht="38.25" customHeight="1" outlineLevel="1">
      <c r="A388" s="333">
        <v>291</v>
      </c>
      <c r="B388" s="335">
        <v>3</v>
      </c>
      <c r="C388" s="258" t="s">
        <v>536</v>
      </c>
      <c r="D388" s="239" t="s">
        <v>1740</v>
      </c>
      <c r="E388" s="240" t="s">
        <v>1743</v>
      </c>
      <c r="F388" s="239" t="s">
        <v>1744</v>
      </c>
      <c r="G388" s="239" t="s">
        <v>314</v>
      </c>
      <c r="H388" s="335" t="s">
        <v>88</v>
      </c>
      <c r="I388" s="335" t="s">
        <v>25</v>
      </c>
      <c r="J388" s="335" t="s">
        <v>26</v>
      </c>
      <c r="K388" s="405" t="s">
        <v>1745</v>
      </c>
      <c r="L388" s="241">
        <v>6</v>
      </c>
      <c r="M388" s="321">
        <v>2001</v>
      </c>
      <c r="N388" s="242"/>
      <c r="O388" s="242"/>
      <c r="P388" s="243" t="s">
        <v>28</v>
      </c>
      <c r="Q388" s="239">
        <v>10</v>
      </c>
      <c r="R388" s="244">
        <f t="shared" si="36"/>
        <v>60</v>
      </c>
      <c r="S388" s="239">
        <v>1</v>
      </c>
      <c r="T388" s="239">
        <f t="shared" si="37"/>
        <v>12</v>
      </c>
      <c r="U388" s="334">
        <v>3</v>
      </c>
      <c r="AA388" s="344"/>
      <c r="AB388" s="289"/>
      <c r="AC388" s="289"/>
    </row>
    <row r="389" spans="1:29" s="225" customFormat="1" ht="38.25" customHeight="1" outlineLevel="1">
      <c r="A389" s="333">
        <v>292</v>
      </c>
      <c r="B389" s="335">
        <v>4</v>
      </c>
      <c r="C389" s="258" t="s">
        <v>536</v>
      </c>
      <c r="D389" s="239" t="s">
        <v>1740</v>
      </c>
      <c r="E389" s="240" t="s">
        <v>1746</v>
      </c>
      <c r="F389" s="239" t="s">
        <v>1741</v>
      </c>
      <c r="G389" s="239" t="s">
        <v>541</v>
      </c>
      <c r="H389" s="335" t="s">
        <v>88</v>
      </c>
      <c r="I389" s="335" t="s">
        <v>25</v>
      </c>
      <c r="J389" s="335" t="s">
        <v>45</v>
      </c>
      <c r="K389" s="405" t="s">
        <v>1271</v>
      </c>
      <c r="L389" s="241">
        <v>42.2</v>
      </c>
      <c r="M389" s="321">
        <v>2001</v>
      </c>
      <c r="N389" s="242"/>
      <c r="O389" s="242"/>
      <c r="P389" s="243" t="s">
        <v>48</v>
      </c>
      <c r="Q389" s="239">
        <v>10</v>
      </c>
      <c r="R389" s="244">
        <f t="shared" si="36"/>
        <v>422</v>
      </c>
      <c r="S389" s="239">
        <v>1.5</v>
      </c>
      <c r="T389" s="239">
        <f t="shared" si="37"/>
        <v>126.60000000000001</v>
      </c>
      <c r="U389" s="334">
        <v>3</v>
      </c>
      <c r="AA389" s="344"/>
      <c r="AB389" s="289"/>
      <c r="AC389" s="289"/>
    </row>
    <row r="390" spans="1:29" s="225" customFormat="1" ht="38.25" customHeight="1" outlineLevel="1">
      <c r="A390" s="333">
        <v>293</v>
      </c>
      <c r="B390" s="335">
        <v>5</v>
      </c>
      <c r="C390" s="258" t="s">
        <v>536</v>
      </c>
      <c r="D390" s="239" t="s">
        <v>1740</v>
      </c>
      <c r="E390" s="240" t="s">
        <v>1747</v>
      </c>
      <c r="F390" s="239" t="s">
        <v>1748</v>
      </c>
      <c r="G390" s="239" t="s">
        <v>544</v>
      </c>
      <c r="H390" s="335" t="s">
        <v>88</v>
      </c>
      <c r="I390" s="335" t="s">
        <v>25</v>
      </c>
      <c r="J390" s="335" t="s">
        <v>45</v>
      </c>
      <c r="K390" s="405" t="s">
        <v>1271</v>
      </c>
      <c r="L390" s="241">
        <v>42.2</v>
      </c>
      <c r="M390" s="321">
        <v>1998</v>
      </c>
      <c r="N390" s="242"/>
      <c r="O390" s="242"/>
      <c r="P390" s="243" t="s">
        <v>48</v>
      </c>
      <c r="Q390" s="239">
        <v>10</v>
      </c>
      <c r="R390" s="244">
        <f>Q390*L390</f>
        <v>422</v>
      </c>
      <c r="S390" s="239">
        <v>1.5</v>
      </c>
      <c r="T390" s="239">
        <f>S390*L390*2</f>
        <v>126.60000000000001</v>
      </c>
      <c r="U390" s="334">
        <v>3</v>
      </c>
      <c r="AA390" s="344"/>
      <c r="AB390" s="289"/>
      <c r="AC390" s="289"/>
    </row>
    <row r="391" spans="1:29" s="225" customFormat="1" ht="48" customHeight="1" outlineLevel="1">
      <c r="A391" s="333">
        <v>294</v>
      </c>
      <c r="B391" s="335">
        <v>6</v>
      </c>
      <c r="C391" s="258" t="s">
        <v>536</v>
      </c>
      <c r="D391" s="239" t="s">
        <v>1749</v>
      </c>
      <c r="E391" s="240" t="s">
        <v>794</v>
      </c>
      <c r="F391" s="239" t="s">
        <v>1750</v>
      </c>
      <c r="G391" s="239" t="s">
        <v>329</v>
      </c>
      <c r="H391" s="335" t="s">
        <v>24</v>
      </c>
      <c r="I391" s="335" t="s">
        <v>25</v>
      </c>
      <c r="J391" s="335" t="s">
        <v>45</v>
      </c>
      <c r="K391" s="405" t="s">
        <v>1212</v>
      </c>
      <c r="L391" s="241">
        <v>95.89</v>
      </c>
      <c r="M391" s="321">
        <v>2000</v>
      </c>
      <c r="N391" s="242"/>
      <c r="O391" s="242"/>
      <c r="P391" s="243" t="s">
        <v>48</v>
      </c>
      <c r="Q391" s="239">
        <v>8</v>
      </c>
      <c r="R391" s="244">
        <f t="shared" si="36"/>
        <v>767.12</v>
      </c>
      <c r="S391" s="239">
        <v>0.75</v>
      </c>
      <c r="T391" s="239">
        <f t="shared" si="37"/>
        <v>143.83500000000001</v>
      </c>
      <c r="U391" s="334">
        <v>4</v>
      </c>
      <c r="AA391" s="344"/>
      <c r="AB391" s="289"/>
      <c r="AC391" s="289"/>
    </row>
    <row r="392" spans="1:29" s="225" customFormat="1" ht="33.75" customHeight="1" outlineLevel="1">
      <c r="A392" s="333">
        <v>295</v>
      </c>
      <c r="B392" s="335">
        <v>7</v>
      </c>
      <c r="C392" s="258" t="s">
        <v>536</v>
      </c>
      <c r="D392" s="239" t="s">
        <v>1751</v>
      </c>
      <c r="E392" s="240" t="s">
        <v>1752</v>
      </c>
      <c r="F392" s="239" t="s">
        <v>1753</v>
      </c>
      <c r="G392" s="239" t="s">
        <v>329</v>
      </c>
      <c r="H392" s="335" t="s">
        <v>24</v>
      </c>
      <c r="I392" s="335" t="s">
        <v>25</v>
      </c>
      <c r="J392" s="335" t="s">
        <v>45</v>
      </c>
      <c r="K392" s="405" t="s">
        <v>1754</v>
      </c>
      <c r="L392" s="241">
        <v>74</v>
      </c>
      <c r="M392" s="321">
        <v>1991</v>
      </c>
      <c r="N392" s="246" t="s">
        <v>254</v>
      </c>
      <c r="O392" s="242"/>
      <c r="P392" s="243" t="s">
        <v>48</v>
      </c>
      <c r="Q392" s="239">
        <v>8</v>
      </c>
      <c r="R392" s="244">
        <f t="shared" si="36"/>
        <v>592</v>
      </c>
      <c r="S392" s="239">
        <v>1.5</v>
      </c>
      <c r="T392" s="239">
        <f t="shared" si="37"/>
        <v>222</v>
      </c>
      <c r="U392" s="335">
        <v>4</v>
      </c>
      <c r="AA392" s="344"/>
      <c r="AB392" s="289"/>
      <c r="AC392" s="345"/>
    </row>
    <row r="393" spans="1:29" s="225" customFormat="1" ht="27.75" customHeight="1" outlineLevel="1" thickBot="1">
      <c r="A393" s="333">
        <v>296</v>
      </c>
      <c r="B393" s="335">
        <v>8</v>
      </c>
      <c r="C393" s="258" t="s">
        <v>536</v>
      </c>
      <c r="D393" s="239" t="s">
        <v>1755</v>
      </c>
      <c r="E393" s="240" t="s">
        <v>1012</v>
      </c>
      <c r="F393" s="239" t="s">
        <v>1756</v>
      </c>
      <c r="G393" s="239" t="s">
        <v>540</v>
      </c>
      <c r="H393" s="335" t="s">
        <v>24</v>
      </c>
      <c r="I393" s="335" t="s">
        <v>25</v>
      </c>
      <c r="J393" s="405" t="s">
        <v>26</v>
      </c>
      <c r="K393" s="405" t="s">
        <v>1271</v>
      </c>
      <c r="L393" s="423">
        <v>43.98</v>
      </c>
      <c r="M393" s="321">
        <v>32874</v>
      </c>
      <c r="N393" s="248"/>
      <c r="O393" s="248"/>
      <c r="P393" s="249" t="s">
        <v>28</v>
      </c>
      <c r="Q393" s="250">
        <v>10</v>
      </c>
      <c r="R393" s="251">
        <f t="shared" si="36"/>
        <v>439.79999999999995</v>
      </c>
      <c r="S393" s="250">
        <v>1</v>
      </c>
      <c r="T393" s="250">
        <f t="shared" si="37"/>
        <v>87.96</v>
      </c>
      <c r="U393" s="335">
        <v>3</v>
      </c>
      <c r="AA393" s="344"/>
      <c r="AB393" s="289"/>
      <c r="AC393" s="289"/>
    </row>
    <row r="394" spans="1:29" s="225" customFormat="1" ht="15" customHeight="1" thickTop="1">
      <c r="A394" s="333">
        <v>297</v>
      </c>
      <c r="B394" s="499"/>
      <c r="C394" s="508"/>
      <c r="D394" s="508"/>
      <c r="E394" s="508"/>
      <c r="F394" s="508"/>
      <c r="G394" s="508"/>
      <c r="H394" s="500"/>
      <c r="I394" s="371" t="s">
        <v>1131</v>
      </c>
      <c r="J394" s="499">
        <f>COUNTIF(I386:I393,I386)</f>
        <v>8</v>
      </c>
      <c r="K394" s="500"/>
      <c r="L394" s="241">
        <f>SUM(L386:L393)</f>
        <v>406.67</v>
      </c>
      <c r="M394" s="321" t="s">
        <v>1736</v>
      </c>
      <c r="N394" s="253"/>
      <c r="O394" s="253"/>
      <c r="P394" s="254"/>
      <c r="Q394" s="255"/>
      <c r="R394" s="256"/>
      <c r="S394" s="255"/>
      <c r="T394" s="255"/>
      <c r="U394" s="371"/>
      <c r="AA394" s="344"/>
      <c r="AB394" s="289"/>
      <c r="AC394" s="289"/>
    </row>
    <row r="395" spans="1:29" s="225" customFormat="1" ht="15" customHeight="1">
      <c r="A395" s="367"/>
      <c r="B395" s="499"/>
      <c r="C395" s="508"/>
      <c r="D395" s="508"/>
      <c r="E395" s="508"/>
      <c r="F395" s="508"/>
      <c r="G395" s="508"/>
      <c r="H395" s="500"/>
      <c r="I395" s="371" t="s">
        <v>51</v>
      </c>
      <c r="J395" s="499">
        <v>0</v>
      </c>
      <c r="K395" s="500"/>
      <c r="L395" s="241">
        <v>0</v>
      </c>
      <c r="M395" s="321" t="s">
        <v>1736</v>
      </c>
      <c r="N395" s="253"/>
      <c r="O395" s="253"/>
      <c r="P395" s="254"/>
      <c r="Q395" s="255"/>
      <c r="R395" s="256"/>
      <c r="S395" s="255"/>
      <c r="T395" s="255"/>
      <c r="U395" s="371"/>
      <c r="AA395" s="344"/>
      <c r="AB395" s="289"/>
      <c r="AC395" s="289"/>
    </row>
    <row r="396" spans="1:29" s="225" customFormat="1" ht="15" customHeight="1">
      <c r="A396" s="367"/>
      <c r="B396" s="499"/>
      <c r="C396" s="508"/>
      <c r="D396" s="508"/>
      <c r="E396" s="508"/>
      <c r="F396" s="508"/>
      <c r="G396" s="508"/>
      <c r="H396" s="500"/>
      <c r="I396" s="371" t="s">
        <v>121</v>
      </c>
      <c r="J396" s="499">
        <f>COUNTIF(I386:I393,I396)</f>
        <v>0</v>
      </c>
      <c r="K396" s="500"/>
      <c r="L396" s="241">
        <v>0</v>
      </c>
      <c r="M396" s="321" t="s">
        <v>1736</v>
      </c>
      <c r="N396" s="253"/>
      <c r="O396" s="253"/>
      <c r="P396" s="254"/>
      <c r="Q396" s="255"/>
      <c r="R396" s="256"/>
      <c r="S396" s="255"/>
      <c r="T396" s="255"/>
      <c r="U396" s="371"/>
      <c r="AA396" s="344"/>
      <c r="AB396" s="289"/>
      <c r="AC396" s="289"/>
    </row>
    <row r="397" spans="1:29" s="225" customFormat="1" ht="15" customHeight="1">
      <c r="A397" s="367"/>
      <c r="B397" s="499"/>
      <c r="C397" s="508"/>
      <c r="D397" s="508"/>
      <c r="E397" s="508"/>
      <c r="F397" s="508"/>
      <c r="G397" s="508"/>
      <c r="H397" s="508"/>
      <c r="I397" s="500"/>
      <c r="J397" s="371">
        <f>SUM(J394:K396)</f>
        <v>8</v>
      </c>
      <c r="K397" s="239" t="s">
        <v>1085</v>
      </c>
      <c r="L397" s="241">
        <f>SUM(L394:L396)</f>
        <v>406.67</v>
      </c>
      <c r="M397" s="321" t="s">
        <v>1095</v>
      </c>
      <c r="N397" s="253"/>
      <c r="O397" s="253"/>
      <c r="P397" s="254"/>
      <c r="Q397" s="255"/>
      <c r="R397" s="256"/>
      <c r="S397" s="255"/>
      <c r="T397" s="255"/>
      <c r="U397" s="335"/>
      <c r="AA397" s="344"/>
      <c r="AB397" s="289"/>
      <c r="AC397" s="289"/>
    </row>
    <row r="398" spans="1:29" s="225" customFormat="1" ht="15" customHeight="1" thickBot="1">
      <c r="A398" s="333">
        <v>298</v>
      </c>
      <c r="B398" s="501" t="s">
        <v>1113</v>
      </c>
      <c r="C398" s="502"/>
      <c r="D398" s="502"/>
      <c r="E398" s="502"/>
      <c r="F398" s="502"/>
      <c r="G398" s="502"/>
      <c r="H398" s="502"/>
      <c r="I398" s="502"/>
      <c r="J398" s="502"/>
      <c r="K398" s="502"/>
      <c r="L398" s="502"/>
      <c r="M398" s="502"/>
      <c r="N398" s="502"/>
      <c r="O398" s="502"/>
      <c r="P398" s="502"/>
      <c r="Q398" s="502"/>
      <c r="R398" s="502"/>
      <c r="S398" s="502"/>
      <c r="T398" s="502"/>
      <c r="U398" s="503"/>
      <c r="AA398" s="344"/>
      <c r="AB398" s="289"/>
      <c r="AC398" s="289"/>
    </row>
    <row r="399" spans="1:29" s="225" customFormat="1" ht="30" customHeight="1" outlineLevel="1" collapsed="1" thickTop="1">
      <c r="A399" s="333"/>
      <c r="B399" s="335">
        <v>1</v>
      </c>
      <c r="C399" s="239" t="s">
        <v>547</v>
      </c>
      <c r="D399" s="239" t="s">
        <v>1205</v>
      </c>
      <c r="E399" s="240" t="s">
        <v>1013</v>
      </c>
      <c r="F399" s="239" t="s">
        <v>1202</v>
      </c>
      <c r="G399" s="239" t="s">
        <v>548</v>
      </c>
      <c r="H399" s="335" t="s">
        <v>24</v>
      </c>
      <c r="I399" s="335" t="s">
        <v>1131</v>
      </c>
      <c r="J399" s="335" t="s">
        <v>26</v>
      </c>
      <c r="K399" s="335" t="s">
        <v>1203</v>
      </c>
      <c r="L399" s="241">
        <v>17.100000000000001</v>
      </c>
      <c r="M399" s="321">
        <v>1996</v>
      </c>
      <c r="N399" s="259"/>
      <c r="O399" s="259"/>
      <c r="P399" s="260" t="s">
        <v>28</v>
      </c>
      <c r="Q399" s="261">
        <v>10</v>
      </c>
      <c r="R399" s="262">
        <f t="shared" si="36"/>
        <v>171</v>
      </c>
      <c r="S399" s="261">
        <v>1</v>
      </c>
      <c r="T399" s="261">
        <f t="shared" si="37"/>
        <v>34.200000000000003</v>
      </c>
      <c r="U399" s="335">
        <v>3</v>
      </c>
      <c r="AA399" s="344"/>
      <c r="AB399" s="289"/>
      <c r="AC399" s="289"/>
    </row>
    <row r="400" spans="1:29" s="225" customFormat="1" ht="27" customHeight="1" outlineLevel="1">
      <c r="A400" s="332"/>
      <c r="B400" s="335">
        <v>2</v>
      </c>
      <c r="C400" s="276" t="s">
        <v>547</v>
      </c>
      <c r="D400" s="239" t="s">
        <v>1207</v>
      </c>
      <c r="E400" s="240" t="s">
        <v>1014</v>
      </c>
      <c r="F400" s="239" t="s">
        <v>1204</v>
      </c>
      <c r="G400" s="239" t="s">
        <v>550</v>
      </c>
      <c r="H400" s="335" t="s">
        <v>24</v>
      </c>
      <c r="I400" s="335" t="s">
        <v>1131</v>
      </c>
      <c r="J400" s="335" t="s">
        <v>26</v>
      </c>
      <c r="K400" s="335" t="s">
        <v>1211</v>
      </c>
      <c r="L400" s="241">
        <v>20</v>
      </c>
      <c r="M400" s="321" t="s">
        <v>1213</v>
      </c>
      <c r="N400" s="242"/>
      <c r="O400" s="242"/>
      <c r="P400" s="243" t="s">
        <v>41</v>
      </c>
      <c r="Q400" s="239">
        <v>6</v>
      </c>
      <c r="R400" s="244">
        <f t="shared" si="36"/>
        <v>120</v>
      </c>
      <c r="S400" s="239">
        <v>1</v>
      </c>
      <c r="T400" s="239">
        <f t="shared" si="37"/>
        <v>40</v>
      </c>
      <c r="U400" s="334">
        <v>3</v>
      </c>
      <c r="AA400" s="344"/>
      <c r="AB400" s="289"/>
      <c r="AC400" s="289"/>
    </row>
    <row r="401" spans="1:29" s="225" customFormat="1" ht="28.5" customHeight="1" outlineLevel="1">
      <c r="A401" s="333">
        <v>299</v>
      </c>
      <c r="B401" s="335">
        <v>3</v>
      </c>
      <c r="C401" s="276" t="s">
        <v>547</v>
      </c>
      <c r="D401" s="239" t="s">
        <v>1815</v>
      </c>
      <c r="E401" s="240" t="s">
        <v>822</v>
      </c>
      <c r="F401" s="239" t="s">
        <v>552</v>
      </c>
      <c r="G401" s="239" t="s">
        <v>1124</v>
      </c>
      <c r="H401" s="335" t="s">
        <v>24</v>
      </c>
      <c r="I401" s="335" t="s">
        <v>1131</v>
      </c>
      <c r="J401" s="335" t="s">
        <v>26</v>
      </c>
      <c r="K401" s="335" t="s">
        <v>1212</v>
      </c>
      <c r="L401" s="241">
        <v>132</v>
      </c>
      <c r="M401" s="321">
        <v>1995</v>
      </c>
      <c r="N401" s="242"/>
      <c r="O401" s="242"/>
      <c r="P401" s="243" t="s">
        <v>41</v>
      </c>
      <c r="Q401" s="239">
        <v>8</v>
      </c>
      <c r="R401" s="244">
        <f t="shared" si="36"/>
        <v>1056</v>
      </c>
      <c r="S401" s="239">
        <v>1</v>
      </c>
      <c r="T401" s="239">
        <f t="shared" si="37"/>
        <v>264</v>
      </c>
      <c r="U401" s="334">
        <v>4</v>
      </c>
      <c r="AA401" s="344"/>
      <c r="AB401" s="289"/>
      <c r="AC401" s="289"/>
    </row>
    <row r="402" spans="1:29" s="225" customFormat="1" ht="28.5" customHeight="1" outlineLevel="1">
      <c r="A402" s="333">
        <v>300</v>
      </c>
      <c r="B402" s="335">
        <v>4</v>
      </c>
      <c r="C402" s="239" t="s">
        <v>547</v>
      </c>
      <c r="D402" s="239" t="s">
        <v>1206</v>
      </c>
      <c r="E402" s="240" t="s">
        <v>1015</v>
      </c>
      <c r="F402" s="239" t="s">
        <v>553</v>
      </c>
      <c r="G402" s="363" t="s">
        <v>1256</v>
      </c>
      <c r="H402" s="335" t="s">
        <v>24</v>
      </c>
      <c r="I402" s="335" t="s">
        <v>1131</v>
      </c>
      <c r="J402" s="335" t="s">
        <v>26</v>
      </c>
      <c r="K402" s="335" t="s">
        <v>1211</v>
      </c>
      <c r="L402" s="241">
        <v>85.35</v>
      </c>
      <c r="M402" s="321">
        <v>1997</v>
      </c>
      <c r="N402" s="242"/>
      <c r="O402" s="242"/>
      <c r="P402" s="243" t="s">
        <v>48</v>
      </c>
      <c r="Q402" s="239">
        <v>10</v>
      </c>
      <c r="R402" s="244">
        <f t="shared" si="36"/>
        <v>853.5</v>
      </c>
      <c r="S402" s="239">
        <v>1</v>
      </c>
      <c r="T402" s="239">
        <f t="shared" si="37"/>
        <v>170.7</v>
      </c>
      <c r="U402" s="334">
        <v>3</v>
      </c>
      <c r="AA402" s="344"/>
      <c r="AB402" s="289"/>
      <c r="AC402" s="289"/>
    </row>
    <row r="403" spans="1:29" s="225" customFormat="1" ht="28.5" customHeight="1" outlineLevel="1">
      <c r="A403" s="333">
        <v>301</v>
      </c>
      <c r="B403" s="229">
        <v>5</v>
      </c>
      <c r="C403" s="277" t="s">
        <v>547</v>
      </c>
      <c r="D403" s="278" t="s">
        <v>1208</v>
      </c>
      <c r="E403" s="279" t="s">
        <v>1016</v>
      </c>
      <c r="F403" s="278" t="s">
        <v>554</v>
      </c>
      <c r="G403" s="278" t="s">
        <v>1214</v>
      </c>
      <c r="H403" s="335" t="s">
        <v>24</v>
      </c>
      <c r="I403" s="335" t="s">
        <v>1131</v>
      </c>
      <c r="J403" s="229" t="s">
        <v>26</v>
      </c>
      <c r="K403" s="229" t="s">
        <v>116</v>
      </c>
      <c r="L403" s="280">
        <v>15</v>
      </c>
      <c r="M403" s="409">
        <v>1985</v>
      </c>
      <c r="N403" s="281"/>
      <c r="O403" s="281"/>
      <c r="P403" s="282" t="s">
        <v>28</v>
      </c>
      <c r="Q403" s="278">
        <v>8</v>
      </c>
      <c r="R403" s="283">
        <f t="shared" si="36"/>
        <v>120</v>
      </c>
      <c r="S403" s="278">
        <v>1</v>
      </c>
      <c r="T403" s="278">
        <f t="shared" si="37"/>
        <v>30</v>
      </c>
      <c r="U403" s="335">
        <v>5</v>
      </c>
      <c r="AA403" s="344"/>
      <c r="AB403" s="289"/>
      <c r="AC403" s="345"/>
    </row>
    <row r="404" spans="1:29" s="225" customFormat="1" ht="33.75" customHeight="1" outlineLevel="1">
      <c r="A404" s="333">
        <v>302</v>
      </c>
      <c r="B404" s="479">
        <v>6</v>
      </c>
      <c r="C404" s="276"/>
      <c r="D404" s="487" t="s">
        <v>1816</v>
      </c>
      <c r="E404" s="240" t="s">
        <v>939</v>
      </c>
      <c r="F404" s="239" t="s">
        <v>1209</v>
      </c>
      <c r="G404" s="239" t="s">
        <v>1124</v>
      </c>
      <c r="H404" s="479" t="s">
        <v>24</v>
      </c>
      <c r="I404" s="479" t="s">
        <v>51</v>
      </c>
      <c r="J404" s="479"/>
      <c r="K404" s="479" t="s">
        <v>1210</v>
      </c>
      <c r="L404" s="241">
        <v>116.05</v>
      </c>
      <c r="M404" s="321"/>
      <c r="N404" s="242"/>
      <c r="O404" s="242"/>
      <c r="P404" s="239"/>
      <c r="Q404" s="239"/>
      <c r="R404" s="244"/>
      <c r="S404" s="239"/>
      <c r="T404" s="239"/>
      <c r="U404" s="479">
        <v>5</v>
      </c>
      <c r="AA404" s="344"/>
      <c r="AB404" s="289"/>
      <c r="AC404" s="289"/>
    </row>
    <row r="405" spans="1:29" s="225" customFormat="1" ht="28.5" customHeight="1">
      <c r="A405" s="333">
        <v>303</v>
      </c>
      <c r="B405" s="505"/>
      <c r="C405" s="505"/>
      <c r="D405" s="505"/>
      <c r="E405" s="505"/>
      <c r="F405" s="505"/>
      <c r="G405" s="505"/>
      <c r="H405" s="505"/>
      <c r="I405" s="371" t="s">
        <v>1131</v>
      </c>
      <c r="J405" s="506">
        <f>COUNTIF(I399:I404,I399)</f>
        <v>5</v>
      </c>
      <c r="K405" s="507"/>
      <c r="L405" s="241">
        <f>L399+L400+L401+L402+L403</f>
        <v>269.45</v>
      </c>
      <c r="M405" s="321" t="s">
        <v>1736</v>
      </c>
      <c r="N405" s="242"/>
      <c r="O405" s="242"/>
      <c r="P405" s="239"/>
      <c r="Q405" s="239"/>
      <c r="R405" s="244"/>
      <c r="S405" s="239"/>
      <c r="T405" s="239"/>
      <c r="U405" s="371"/>
      <c r="AA405" s="344"/>
      <c r="AB405" s="289"/>
      <c r="AC405" s="289"/>
    </row>
    <row r="406" spans="1:29" s="225" customFormat="1" ht="15" customHeight="1">
      <c r="A406" s="333"/>
      <c r="B406" s="505"/>
      <c r="C406" s="505"/>
      <c r="D406" s="505"/>
      <c r="E406" s="505"/>
      <c r="F406" s="505"/>
      <c r="G406" s="505"/>
      <c r="H406" s="505"/>
      <c r="I406" s="371" t="s">
        <v>51</v>
      </c>
      <c r="J406" s="499">
        <f>COUNTIF(I399:I404,I404)</f>
        <v>1</v>
      </c>
      <c r="K406" s="500"/>
      <c r="L406" s="241">
        <f>L404</f>
        <v>116.05</v>
      </c>
      <c r="M406" s="321" t="s">
        <v>1736</v>
      </c>
      <c r="N406" s="242"/>
      <c r="O406" s="242"/>
      <c r="P406" s="239"/>
      <c r="Q406" s="239"/>
      <c r="R406" s="244"/>
      <c r="S406" s="239"/>
      <c r="T406" s="239"/>
      <c r="U406" s="371"/>
      <c r="AA406" s="344"/>
      <c r="AB406" s="289"/>
      <c r="AC406" s="289"/>
    </row>
    <row r="407" spans="1:29" s="225" customFormat="1" ht="15" customHeight="1">
      <c r="A407" s="333"/>
      <c r="B407" s="505"/>
      <c r="C407" s="505"/>
      <c r="D407" s="505"/>
      <c r="E407" s="505"/>
      <c r="F407" s="505"/>
      <c r="G407" s="505"/>
      <c r="H407" s="505"/>
      <c r="I407" s="371" t="s">
        <v>121</v>
      </c>
      <c r="J407" s="499">
        <f>COUNTIF(I399:I404,I407)</f>
        <v>0</v>
      </c>
      <c r="K407" s="500"/>
      <c r="L407" s="241">
        <v>0</v>
      </c>
      <c r="M407" s="321" t="s">
        <v>1736</v>
      </c>
      <c r="N407" s="242"/>
      <c r="O407" s="242"/>
      <c r="P407" s="239"/>
      <c r="Q407" s="239"/>
      <c r="R407" s="244"/>
      <c r="S407" s="239"/>
      <c r="T407" s="239"/>
      <c r="U407" s="371"/>
      <c r="AA407" s="344"/>
      <c r="AB407" s="289"/>
      <c r="AC407" s="289"/>
    </row>
    <row r="408" spans="1:29" s="225" customFormat="1" ht="15" customHeight="1">
      <c r="A408" s="494"/>
      <c r="B408" s="496" t="s">
        <v>1453</v>
      </c>
      <c r="C408" s="497"/>
      <c r="D408" s="497"/>
      <c r="E408" s="497"/>
      <c r="F408" s="497"/>
      <c r="G408" s="497"/>
      <c r="H408" s="498"/>
      <c r="I408" s="495" t="s">
        <v>1131</v>
      </c>
      <c r="J408" s="499">
        <v>1</v>
      </c>
      <c r="K408" s="500"/>
      <c r="L408" s="241">
        <f>L402</f>
        <v>85.35</v>
      </c>
      <c r="M408" s="321" t="s">
        <v>1736</v>
      </c>
      <c r="N408" s="242"/>
      <c r="O408" s="242"/>
      <c r="P408" s="239"/>
      <c r="Q408" s="239"/>
      <c r="R408" s="244"/>
      <c r="S408" s="239"/>
      <c r="T408" s="239"/>
      <c r="U408" s="495"/>
      <c r="AA408" s="344"/>
      <c r="AB408" s="289"/>
      <c r="AC408" s="289"/>
    </row>
    <row r="409" spans="1:29" s="225" customFormat="1" ht="15" customHeight="1">
      <c r="A409" s="367"/>
      <c r="B409" s="508"/>
      <c r="C409" s="508"/>
      <c r="D409" s="508"/>
      <c r="E409" s="508"/>
      <c r="F409" s="508"/>
      <c r="G409" s="508"/>
      <c r="H409" s="508"/>
      <c r="I409" s="500"/>
      <c r="J409" s="362">
        <f>SUM(J405:K407)</f>
        <v>6</v>
      </c>
      <c r="K409" s="369" t="s">
        <v>1085</v>
      </c>
      <c r="L409" s="241">
        <f>SUM(L405:L406)</f>
        <v>385.5</v>
      </c>
      <c r="M409" s="321" t="s">
        <v>1095</v>
      </c>
      <c r="N409" s="242"/>
      <c r="O409" s="242"/>
      <c r="P409" s="239"/>
      <c r="Q409" s="239"/>
      <c r="R409" s="244"/>
      <c r="S409" s="239"/>
      <c r="T409" s="239"/>
      <c r="U409" s="371"/>
      <c r="AA409" s="344"/>
      <c r="AB409" s="289"/>
      <c r="AC409" s="289"/>
    </row>
    <row r="410" spans="1:29" s="225" customFormat="1" ht="15" customHeight="1">
      <c r="A410" s="333"/>
      <c r="B410" s="504" t="s">
        <v>1114</v>
      </c>
      <c r="C410" s="504"/>
      <c r="D410" s="504"/>
      <c r="E410" s="504"/>
      <c r="F410" s="504"/>
      <c r="G410" s="504"/>
      <c r="H410" s="504"/>
      <c r="I410" s="504"/>
      <c r="J410" s="504"/>
      <c r="K410" s="504"/>
      <c r="L410" s="504"/>
      <c r="M410" s="504"/>
      <c r="N410" s="504"/>
      <c r="O410" s="504"/>
      <c r="P410" s="504"/>
      <c r="Q410" s="504"/>
      <c r="R410" s="504"/>
      <c r="S410" s="504"/>
      <c r="T410" s="504"/>
      <c r="U410" s="504"/>
      <c r="AA410" s="344"/>
      <c r="AB410" s="289"/>
      <c r="AC410" s="289"/>
    </row>
    <row r="411" spans="1:29" s="225" customFormat="1" ht="18.75" customHeight="1" outlineLevel="1">
      <c r="A411" s="340"/>
      <c r="B411" s="230">
        <v>1</v>
      </c>
      <c r="C411" s="320" t="s">
        <v>555</v>
      </c>
      <c r="D411" s="232" t="s">
        <v>1677</v>
      </c>
      <c r="E411" s="233" t="s">
        <v>1017</v>
      </c>
      <c r="F411" s="232" t="s">
        <v>534</v>
      </c>
      <c r="G411" s="232" t="s">
        <v>556</v>
      </c>
      <c r="H411" s="230" t="s">
        <v>24</v>
      </c>
      <c r="I411" s="230" t="s">
        <v>25</v>
      </c>
      <c r="J411" s="230" t="s">
        <v>26</v>
      </c>
      <c r="K411" s="230" t="s">
        <v>1678</v>
      </c>
      <c r="L411" s="234">
        <v>12.3</v>
      </c>
      <c r="M411" s="327">
        <v>1997</v>
      </c>
      <c r="N411" s="235"/>
      <c r="O411" s="235"/>
      <c r="P411" s="236" t="s">
        <v>28</v>
      </c>
      <c r="Q411" s="232">
        <v>10.92</v>
      </c>
      <c r="R411" s="237">
        <f t="shared" si="36"/>
        <v>134.316</v>
      </c>
      <c r="S411" s="232">
        <v>1</v>
      </c>
      <c r="T411" s="232">
        <f t="shared" si="37"/>
        <v>24.6</v>
      </c>
      <c r="U411" s="319">
        <v>3</v>
      </c>
      <c r="AA411" s="344"/>
      <c r="AB411" s="289"/>
      <c r="AC411" s="289"/>
    </row>
    <row r="412" spans="1:29" s="225" customFormat="1" ht="16.5" customHeight="1" outlineLevel="1">
      <c r="A412" s="318"/>
      <c r="B412" s="335">
        <v>2</v>
      </c>
      <c r="C412" s="270" t="s">
        <v>555</v>
      </c>
      <c r="D412" s="239" t="s">
        <v>1677</v>
      </c>
      <c r="E412" s="240" t="s">
        <v>1018</v>
      </c>
      <c r="F412" s="239" t="s">
        <v>565</v>
      </c>
      <c r="G412" s="239" t="s">
        <v>557</v>
      </c>
      <c r="H412" s="335" t="s">
        <v>24</v>
      </c>
      <c r="I412" s="335" t="s">
        <v>25</v>
      </c>
      <c r="J412" s="335" t="s">
        <v>26</v>
      </c>
      <c r="K412" s="371" t="s">
        <v>1679</v>
      </c>
      <c r="L412" s="241">
        <v>48.4</v>
      </c>
      <c r="M412" s="321">
        <v>1983</v>
      </c>
      <c r="N412" s="242"/>
      <c r="O412" s="242"/>
      <c r="P412" s="243" t="s">
        <v>41</v>
      </c>
      <c r="Q412" s="239">
        <v>10.8</v>
      </c>
      <c r="R412" s="244">
        <f t="shared" si="36"/>
        <v>522.72</v>
      </c>
      <c r="S412" s="239">
        <v>1</v>
      </c>
      <c r="T412" s="239">
        <f t="shared" si="37"/>
        <v>96.8</v>
      </c>
      <c r="U412" s="334">
        <v>3</v>
      </c>
      <c r="AA412" s="344"/>
      <c r="AB412" s="289"/>
      <c r="AC412" s="346"/>
    </row>
    <row r="413" spans="1:29" s="225" customFormat="1" ht="16.5" customHeight="1" outlineLevel="1">
      <c r="A413" s="333">
        <v>304</v>
      </c>
      <c r="B413" s="230">
        <v>3</v>
      </c>
      <c r="C413" s="270" t="s">
        <v>555</v>
      </c>
      <c r="D413" s="239" t="s">
        <v>1677</v>
      </c>
      <c r="E413" s="240" t="s">
        <v>1019</v>
      </c>
      <c r="F413" s="239" t="s">
        <v>565</v>
      </c>
      <c r="G413" s="239" t="s">
        <v>558</v>
      </c>
      <c r="H413" s="335" t="s">
        <v>24</v>
      </c>
      <c r="I413" s="335" t="s">
        <v>25</v>
      </c>
      <c r="J413" s="335" t="s">
        <v>26</v>
      </c>
      <c r="K413" s="371" t="s">
        <v>1686</v>
      </c>
      <c r="L413" s="241">
        <v>18.100000000000001</v>
      </c>
      <c r="M413" s="321">
        <v>1999</v>
      </c>
      <c r="N413" s="242"/>
      <c r="O413" s="242"/>
      <c r="P413" s="243" t="s">
        <v>48</v>
      </c>
      <c r="Q413" s="239">
        <v>10.5</v>
      </c>
      <c r="R413" s="244">
        <f t="shared" si="36"/>
        <v>190.05</v>
      </c>
      <c r="S413" s="239">
        <v>0.8</v>
      </c>
      <c r="T413" s="239">
        <f t="shared" si="37"/>
        <v>28.960000000000004</v>
      </c>
      <c r="U413" s="334">
        <v>3</v>
      </c>
      <c r="AA413" s="344"/>
      <c r="AB413" s="289"/>
      <c r="AC413" s="289"/>
    </row>
    <row r="414" spans="1:29" s="225" customFormat="1" ht="16.5" customHeight="1" outlineLevel="1">
      <c r="A414" s="333">
        <v>306</v>
      </c>
      <c r="B414" s="371">
        <v>4</v>
      </c>
      <c r="C414" s="270" t="s">
        <v>555</v>
      </c>
      <c r="D414" s="239" t="s">
        <v>1680</v>
      </c>
      <c r="E414" s="240" t="s">
        <v>1020</v>
      </c>
      <c r="F414" s="239" t="s">
        <v>559</v>
      </c>
      <c r="G414" s="239" t="s">
        <v>188</v>
      </c>
      <c r="H414" s="335" t="s">
        <v>24</v>
      </c>
      <c r="I414" s="335" t="s">
        <v>25</v>
      </c>
      <c r="J414" s="335" t="s">
        <v>26</v>
      </c>
      <c r="K414" s="371" t="s">
        <v>1685</v>
      </c>
      <c r="L414" s="241">
        <v>60.5</v>
      </c>
      <c r="M414" s="321">
        <v>1990</v>
      </c>
      <c r="N414" s="242"/>
      <c r="O414" s="242"/>
      <c r="P414" s="243" t="s">
        <v>28</v>
      </c>
      <c r="Q414" s="239">
        <v>10.3</v>
      </c>
      <c r="R414" s="244">
        <f t="shared" si="36"/>
        <v>623.15000000000009</v>
      </c>
      <c r="S414" s="239">
        <v>1.5</v>
      </c>
      <c r="T414" s="239">
        <f t="shared" si="37"/>
        <v>181.5</v>
      </c>
      <c r="U414" s="334">
        <v>3</v>
      </c>
      <c r="AA414" s="344"/>
      <c r="AB414" s="289"/>
      <c r="AC414" s="289"/>
    </row>
    <row r="415" spans="1:29" s="225" customFormat="1" ht="16.5" customHeight="1" outlineLevel="1">
      <c r="A415" s="333">
        <v>307</v>
      </c>
      <c r="B415" s="230">
        <v>5</v>
      </c>
      <c r="C415" s="270" t="s">
        <v>555</v>
      </c>
      <c r="D415" s="239" t="s">
        <v>1680</v>
      </c>
      <c r="E415" s="240" t="s">
        <v>1021</v>
      </c>
      <c r="F415" s="239" t="s">
        <v>1760</v>
      </c>
      <c r="G415" s="239" t="s">
        <v>756</v>
      </c>
      <c r="H415" s="335" t="s">
        <v>24</v>
      </c>
      <c r="I415" s="335" t="s">
        <v>25</v>
      </c>
      <c r="J415" s="335" t="s">
        <v>26</v>
      </c>
      <c r="K415" s="371" t="s">
        <v>1684</v>
      </c>
      <c r="L415" s="241">
        <v>30.5</v>
      </c>
      <c r="M415" s="321">
        <v>1992</v>
      </c>
      <c r="N415" s="242"/>
      <c r="O415" s="242"/>
      <c r="P415" s="243" t="s">
        <v>48</v>
      </c>
      <c r="Q415" s="239">
        <v>11.1</v>
      </c>
      <c r="R415" s="244">
        <f t="shared" si="36"/>
        <v>338.55</v>
      </c>
      <c r="S415" s="239">
        <v>1.5</v>
      </c>
      <c r="T415" s="239">
        <f t="shared" si="37"/>
        <v>91.5</v>
      </c>
      <c r="U415" s="334">
        <v>3</v>
      </c>
      <c r="AA415" s="344"/>
      <c r="AB415" s="289"/>
      <c r="AC415" s="289"/>
    </row>
    <row r="416" spans="1:29" s="225" customFormat="1" ht="16.5" customHeight="1" outlineLevel="1">
      <c r="A416" s="333">
        <v>308</v>
      </c>
      <c r="B416" s="371">
        <v>6</v>
      </c>
      <c r="C416" s="270" t="s">
        <v>555</v>
      </c>
      <c r="D416" s="239" t="s">
        <v>1680</v>
      </c>
      <c r="E416" s="240" t="s">
        <v>1022</v>
      </c>
      <c r="F416" s="239" t="s">
        <v>561</v>
      </c>
      <c r="G416" s="239" t="s">
        <v>757</v>
      </c>
      <c r="H416" s="335" t="s">
        <v>24</v>
      </c>
      <c r="I416" s="335" t="s">
        <v>25</v>
      </c>
      <c r="J416" s="335" t="s">
        <v>127</v>
      </c>
      <c r="K416" s="335" t="s">
        <v>34</v>
      </c>
      <c r="L416" s="241">
        <v>12.1</v>
      </c>
      <c r="M416" s="321">
        <v>1970</v>
      </c>
      <c r="N416" s="242"/>
      <c r="O416" s="242"/>
      <c r="P416" s="243" t="s">
        <v>41</v>
      </c>
      <c r="Q416" s="239">
        <v>9.1</v>
      </c>
      <c r="R416" s="244">
        <f t="shared" si="36"/>
        <v>110.11</v>
      </c>
      <c r="S416" s="239">
        <v>1.5</v>
      </c>
      <c r="T416" s="239">
        <f t="shared" si="37"/>
        <v>36.299999999999997</v>
      </c>
      <c r="U416" s="334">
        <v>3</v>
      </c>
      <c r="AA416" s="344"/>
      <c r="AB416" s="289"/>
      <c r="AC416" s="289"/>
    </row>
    <row r="417" spans="1:29" s="225" customFormat="1" ht="16.5" customHeight="1" outlineLevel="1">
      <c r="A417" s="333">
        <v>309</v>
      </c>
      <c r="B417" s="230">
        <v>7</v>
      </c>
      <c r="C417" s="270" t="s">
        <v>555</v>
      </c>
      <c r="D417" s="239" t="s">
        <v>1681</v>
      </c>
      <c r="E417" s="240" t="s">
        <v>1023</v>
      </c>
      <c r="F417" s="239" t="s">
        <v>1682</v>
      </c>
      <c r="G417" s="239" t="s">
        <v>291</v>
      </c>
      <c r="H417" s="335" t="s">
        <v>24</v>
      </c>
      <c r="I417" s="335" t="s">
        <v>25</v>
      </c>
      <c r="J417" s="335" t="s">
        <v>45</v>
      </c>
      <c r="K417" s="371" t="s">
        <v>1683</v>
      </c>
      <c r="L417" s="241">
        <v>30.15</v>
      </c>
      <c r="M417" s="321">
        <v>2002</v>
      </c>
      <c r="N417" s="242"/>
      <c r="O417" s="242"/>
      <c r="P417" s="243" t="s">
        <v>48</v>
      </c>
      <c r="Q417" s="239">
        <v>8.86</v>
      </c>
      <c r="R417" s="244">
        <f t="shared" si="36"/>
        <v>267.12899999999996</v>
      </c>
      <c r="S417" s="239">
        <v>1.5</v>
      </c>
      <c r="T417" s="239">
        <f t="shared" si="37"/>
        <v>90.449999999999989</v>
      </c>
      <c r="U417" s="334">
        <v>4</v>
      </c>
      <c r="AA417" s="344"/>
      <c r="AB417" s="289"/>
      <c r="AC417" s="289"/>
    </row>
    <row r="418" spans="1:29" s="225" customFormat="1" ht="16.5" customHeight="1" outlineLevel="1">
      <c r="A418" s="333">
        <v>310</v>
      </c>
      <c r="B418" s="371">
        <v>8</v>
      </c>
      <c r="C418" s="270" t="s">
        <v>555</v>
      </c>
      <c r="D418" s="239" t="s">
        <v>1687</v>
      </c>
      <c r="E418" s="240" t="s">
        <v>1025</v>
      </c>
      <c r="F418" s="239" t="s">
        <v>566</v>
      </c>
      <c r="G418" s="239" t="s">
        <v>567</v>
      </c>
      <c r="H418" s="371" t="s">
        <v>24</v>
      </c>
      <c r="I418" s="371" t="s">
        <v>25</v>
      </c>
      <c r="J418" s="371" t="s">
        <v>72</v>
      </c>
      <c r="K418" s="371" t="s">
        <v>1688</v>
      </c>
      <c r="L418" s="241">
        <v>12.2</v>
      </c>
      <c r="M418" s="321">
        <v>1991</v>
      </c>
      <c r="N418" s="242"/>
      <c r="O418" s="242"/>
      <c r="P418" s="369" t="s">
        <v>41</v>
      </c>
      <c r="Q418" s="239">
        <v>8.4</v>
      </c>
      <c r="R418" s="244">
        <f t="shared" ref="R418" si="38">Q418*L418</f>
        <v>102.48</v>
      </c>
      <c r="S418" s="239">
        <v>1</v>
      </c>
      <c r="T418" s="239">
        <f t="shared" ref="T418" si="39">S418*L418*2</f>
        <v>24.4</v>
      </c>
      <c r="U418" s="368">
        <v>4</v>
      </c>
      <c r="AA418" s="344"/>
      <c r="AB418" s="289"/>
      <c r="AC418" s="289"/>
    </row>
    <row r="419" spans="1:29" s="225" customFormat="1" ht="16.5" customHeight="1" outlineLevel="1">
      <c r="A419" s="367"/>
      <c r="B419" s="456">
        <v>9</v>
      </c>
      <c r="C419" s="402" t="s">
        <v>555</v>
      </c>
      <c r="D419" s="422" t="s">
        <v>1687</v>
      </c>
      <c r="E419" s="455" t="s">
        <v>1762</v>
      </c>
      <c r="F419" s="239" t="s">
        <v>565</v>
      </c>
      <c r="G419" s="239" t="s">
        <v>557</v>
      </c>
      <c r="H419" s="335" t="s">
        <v>24</v>
      </c>
      <c r="I419" s="335" t="s">
        <v>25</v>
      </c>
      <c r="J419" s="335" t="s">
        <v>72</v>
      </c>
      <c r="K419" s="371" t="s">
        <v>1689</v>
      </c>
      <c r="L419" s="241">
        <v>48.4</v>
      </c>
      <c r="M419" s="321">
        <v>1991</v>
      </c>
      <c r="N419" s="242"/>
      <c r="O419" s="242"/>
      <c r="P419" s="243" t="s">
        <v>28</v>
      </c>
      <c r="Q419" s="239">
        <v>8.1999999999999993</v>
      </c>
      <c r="R419" s="244">
        <f t="shared" si="36"/>
        <v>396.87999999999994</v>
      </c>
      <c r="S419" s="239">
        <v>1</v>
      </c>
      <c r="T419" s="239">
        <f t="shared" si="37"/>
        <v>96.8</v>
      </c>
      <c r="U419" s="334">
        <v>4</v>
      </c>
      <c r="AA419" s="344"/>
      <c r="AB419" s="289"/>
      <c r="AC419" s="289"/>
    </row>
    <row r="420" spans="1:29" s="225" customFormat="1" ht="27" customHeight="1" outlineLevel="1">
      <c r="A420" s="333">
        <v>311</v>
      </c>
      <c r="B420" s="371">
        <v>10</v>
      </c>
      <c r="C420" s="270" t="s">
        <v>555</v>
      </c>
      <c r="D420" s="239" t="s">
        <v>1690</v>
      </c>
      <c r="E420" s="240" t="s">
        <v>1026</v>
      </c>
      <c r="F420" s="239" t="s">
        <v>569</v>
      </c>
      <c r="G420" s="239" t="s">
        <v>557</v>
      </c>
      <c r="H420" s="335" t="s">
        <v>24</v>
      </c>
      <c r="I420" s="335" t="s">
        <v>121</v>
      </c>
      <c r="J420" s="335" t="s">
        <v>72</v>
      </c>
      <c r="K420" s="371" t="s">
        <v>1691</v>
      </c>
      <c r="L420" s="241">
        <v>35.299999999999997</v>
      </c>
      <c r="M420" s="321">
        <v>1988</v>
      </c>
      <c r="N420" s="242">
        <v>34700</v>
      </c>
      <c r="O420" s="242"/>
      <c r="P420" s="243" t="s">
        <v>28</v>
      </c>
      <c r="Q420" s="239">
        <v>6.3</v>
      </c>
      <c r="R420" s="244">
        <f t="shared" si="36"/>
        <v>222.39</v>
      </c>
      <c r="S420" s="239">
        <v>1</v>
      </c>
      <c r="T420" s="239">
        <f t="shared" si="37"/>
        <v>70.599999999999994</v>
      </c>
      <c r="U420" s="334">
        <v>4</v>
      </c>
      <c r="AA420" s="344"/>
      <c r="AB420" s="289"/>
      <c r="AC420" s="289"/>
    </row>
    <row r="421" spans="1:29" ht="27" customHeight="1" outlineLevel="1">
      <c r="A421" s="333">
        <v>313</v>
      </c>
      <c r="B421" s="230">
        <v>11</v>
      </c>
      <c r="C421" s="270" t="s">
        <v>555</v>
      </c>
      <c r="D421" s="239" t="s">
        <v>1692</v>
      </c>
      <c r="E421" s="240" t="s">
        <v>1027</v>
      </c>
      <c r="F421" s="239" t="s">
        <v>1694</v>
      </c>
      <c r="G421" s="239" t="s">
        <v>573</v>
      </c>
      <c r="H421" s="335" t="s">
        <v>24</v>
      </c>
      <c r="I421" s="335" t="s">
        <v>25</v>
      </c>
      <c r="J421" s="335" t="s">
        <v>45</v>
      </c>
      <c r="K421" s="371" t="s">
        <v>1693</v>
      </c>
      <c r="L421" s="241">
        <v>24.1</v>
      </c>
      <c r="M421" s="321">
        <v>2000</v>
      </c>
      <c r="N421" s="242"/>
      <c r="O421" s="242"/>
      <c r="P421" s="243" t="s">
        <v>48</v>
      </c>
      <c r="Q421" s="239">
        <v>8.4600000000000009</v>
      </c>
      <c r="R421" s="244">
        <f t="shared" si="36"/>
        <v>203.88600000000002</v>
      </c>
      <c r="S421" s="239">
        <v>1.5</v>
      </c>
      <c r="T421" s="239">
        <f t="shared" si="37"/>
        <v>72.300000000000011</v>
      </c>
      <c r="U421" s="334">
        <v>4</v>
      </c>
    </row>
    <row r="422" spans="1:29" ht="27.75" customHeight="1" outlineLevel="1">
      <c r="A422" s="333">
        <v>314</v>
      </c>
      <c r="B422" s="371">
        <v>12</v>
      </c>
      <c r="C422" s="270" t="s">
        <v>555</v>
      </c>
      <c r="D422" s="239" t="s">
        <v>1817</v>
      </c>
      <c r="E422" s="240" t="s">
        <v>1818</v>
      </c>
      <c r="F422" s="239" t="s">
        <v>1695</v>
      </c>
      <c r="G422" s="239" t="s">
        <v>574</v>
      </c>
      <c r="H422" s="335" t="s">
        <v>24</v>
      </c>
      <c r="I422" s="335" t="s">
        <v>25</v>
      </c>
      <c r="J422" s="335" t="s">
        <v>26</v>
      </c>
      <c r="K422" s="371" t="s">
        <v>1697</v>
      </c>
      <c r="L422" s="241">
        <v>20.3</v>
      </c>
      <c r="M422" s="321">
        <v>1993</v>
      </c>
      <c r="N422" s="242"/>
      <c r="O422" s="242"/>
      <c r="P422" s="243" t="s">
        <v>28</v>
      </c>
      <c r="Q422" s="239">
        <v>8</v>
      </c>
      <c r="R422" s="244">
        <f t="shared" si="36"/>
        <v>162.4</v>
      </c>
      <c r="S422" s="239">
        <v>1</v>
      </c>
      <c r="T422" s="239">
        <f t="shared" si="37"/>
        <v>40.6</v>
      </c>
      <c r="U422" s="334">
        <v>4</v>
      </c>
    </row>
    <row r="423" spans="1:29" ht="27.75" customHeight="1" outlineLevel="1">
      <c r="A423" s="333">
        <v>315</v>
      </c>
      <c r="B423" s="230">
        <v>13</v>
      </c>
      <c r="C423" s="270" t="s">
        <v>555</v>
      </c>
      <c r="D423" s="239" t="s">
        <v>1817</v>
      </c>
      <c r="E423" s="240" t="s">
        <v>1819</v>
      </c>
      <c r="F423" s="239" t="s">
        <v>1696</v>
      </c>
      <c r="G423" s="239" t="s">
        <v>575</v>
      </c>
      <c r="H423" s="335" t="s">
        <v>24</v>
      </c>
      <c r="I423" s="335" t="s">
        <v>25</v>
      </c>
      <c r="J423" s="335" t="s">
        <v>72</v>
      </c>
      <c r="K423" s="371" t="s">
        <v>1697</v>
      </c>
      <c r="L423" s="241">
        <v>9.1</v>
      </c>
      <c r="M423" s="321">
        <v>1992</v>
      </c>
      <c r="N423" s="242"/>
      <c r="O423" s="242"/>
      <c r="P423" s="243" t="s">
        <v>28</v>
      </c>
      <c r="Q423" s="239">
        <v>8</v>
      </c>
      <c r="R423" s="244">
        <f t="shared" si="36"/>
        <v>72.8</v>
      </c>
      <c r="S423" s="239">
        <v>1</v>
      </c>
      <c r="T423" s="239">
        <f t="shared" si="37"/>
        <v>18.2</v>
      </c>
      <c r="U423" s="334">
        <v>5</v>
      </c>
    </row>
    <row r="424" spans="1:29" ht="27.75" customHeight="1" outlineLevel="1">
      <c r="A424" s="333">
        <v>316</v>
      </c>
      <c r="B424" s="371">
        <v>14</v>
      </c>
      <c r="C424" s="270" t="s">
        <v>555</v>
      </c>
      <c r="D424" s="239" t="s">
        <v>1698</v>
      </c>
      <c r="E424" s="240" t="s">
        <v>1030</v>
      </c>
      <c r="F424" s="239" t="s">
        <v>1699</v>
      </c>
      <c r="G424" s="239" t="s">
        <v>558</v>
      </c>
      <c r="H424" s="335" t="s">
        <v>24</v>
      </c>
      <c r="I424" s="335" t="s">
        <v>25</v>
      </c>
      <c r="J424" s="335" t="s">
        <v>72</v>
      </c>
      <c r="K424" s="371" t="s">
        <v>1700</v>
      </c>
      <c r="L424" s="241">
        <v>27</v>
      </c>
      <c r="M424" s="321">
        <v>1993</v>
      </c>
      <c r="N424" s="242"/>
      <c r="O424" s="242"/>
      <c r="P424" s="243" t="s">
        <v>41</v>
      </c>
      <c r="Q424" s="239">
        <v>7</v>
      </c>
      <c r="R424" s="244">
        <f t="shared" si="36"/>
        <v>189</v>
      </c>
      <c r="S424" s="239">
        <v>1</v>
      </c>
      <c r="T424" s="239">
        <f t="shared" si="37"/>
        <v>54</v>
      </c>
      <c r="U424" s="335">
        <v>4</v>
      </c>
      <c r="AC424" s="345"/>
    </row>
    <row r="425" spans="1:29" ht="27.75" customHeight="1" outlineLevel="1">
      <c r="A425" s="333">
        <v>317</v>
      </c>
      <c r="B425" s="230">
        <v>15</v>
      </c>
      <c r="C425" s="400" t="s">
        <v>555</v>
      </c>
      <c r="D425" s="278" t="s">
        <v>1703</v>
      </c>
      <c r="E425" s="240" t="s">
        <v>1701</v>
      </c>
      <c r="F425" s="239" t="s">
        <v>1702</v>
      </c>
      <c r="G425" s="278" t="s">
        <v>1083</v>
      </c>
      <c r="H425" s="229" t="s">
        <v>24</v>
      </c>
      <c r="I425" s="229" t="s">
        <v>51</v>
      </c>
      <c r="J425" s="229" t="s">
        <v>26</v>
      </c>
      <c r="K425" s="229" t="s">
        <v>34</v>
      </c>
      <c r="L425" s="280">
        <v>12</v>
      </c>
      <c r="M425" s="409">
        <v>1992</v>
      </c>
      <c r="N425" s="281"/>
      <c r="O425" s="281"/>
      <c r="P425" s="282" t="s">
        <v>41</v>
      </c>
      <c r="Q425" s="278">
        <v>7</v>
      </c>
      <c r="R425" s="283">
        <f t="shared" si="36"/>
        <v>84</v>
      </c>
      <c r="S425" s="278">
        <v>0</v>
      </c>
      <c r="T425" s="278">
        <f t="shared" si="37"/>
        <v>0</v>
      </c>
      <c r="U425" s="229">
        <v>5</v>
      </c>
    </row>
    <row r="426" spans="1:29" ht="27" customHeight="1">
      <c r="A426" s="333">
        <v>318</v>
      </c>
      <c r="B426" s="532"/>
      <c r="C426" s="533"/>
      <c r="D426" s="533"/>
      <c r="E426" s="533"/>
      <c r="F426" s="533"/>
      <c r="G426" s="533"/>
      <c r="H426" s="534"/>
      <c r="I426" s="371" t="s">
        <v>1131</v>
      </c>
      <c r="J426" s="499">
        <f>COUNTIF(I411:J425,I411)</f>
        <v>13</v>
      </c>
      <c r="K426" s="500"/>
      <c r="L426" s="241">
        <f>SUM(L411:L425)-L420-L425</f>
        <v>353.15000000000003</v>
      </c>
      <c r="M426" s="419" t="s">
        <v>1736</v>
      </c>
      <c r="N426" s="242"/>
      <c r="O426" s="242"/>
      <c r="P426" s="239"/>
      <c r="Q426" s="239"/>
      <c r="R426" s="244"/>
      <c r="S426" s="239"/>
      <c r="T426" s="239"/>
      <c r="U426" s="371"/>
    </row>
    <row r="427" spans="1:29" ht="15" customHeight="1">
      <c r="A427" s="367"/>
      <c r="B427" s="499"/>
      <c r="C427" s="508"/>
      <c r="D427" s="508"/>
      <c r="E427" s="508"/>
      <c r="F427" s="508"/>
      <c r="G427" s="508"/>
      <c r="H427" s="500"/>
      <c r="I427" s="371" t="s">
        <v>51</v>
      </c>
      <c r="J427" s="499">
        <f>COUNTIF(I411:I425,I427)</f>
        <v>1</v>
      </c>
      <c r="K427" s="500"/>
      <c r="L427" s="241">
        <f>L425</f>
        <v>12</v>
      </c>
      <c r="M427" s="419" t="s">
        <v>1736</v>
      </c>
      <c r="N427" s="242"/>
      <c r="O427" s="242"/>
      <c r="P427" s="239"/>
      <c r="Q427" s="239"/>
      <c r="R427" s="244"/>
      <c r="S427" s="239"/>
      <c r="T427" s="239"/>
      <c r="U427" s="371"/>
    </row>
    <row r="428" spans="1:29" ht="15" customHeight="1">
      <c r="A428" s="367"/>
      <c r="B428" s="499"/>
      <c r="C428" s="508"/>
      <c r="D428" s="508"/>
      <c r="E428" s="508"/>
      <c r="F428" s="508"/>
      <c r="G428" s="508"/>
      <c r="H428" s="500"/>
      <c r="I428" s="371" t="s">
        <v>121</v>
      </c>
      <c r="J428" s="499">
        <f>COUNTIF(I411:I425,I420)</f>
        <v>1</v>
      </c>
      <c r="K428" s="500"/>
      <c r="L428" s="241">
        <f>L420</f>
        <v>35.299999999999997</v>
      </c>
      <c r="M428" s="419" t="s">
        <v>1736</v>
      </c>
      <c r="N428" s="242"/>
      <c r="O428" s="242"/>
      <c r="P428" s="239"/>
      <c r="Q428" s="239"/>
      <c r="R428" s="244"/>
      <c r="S428" s="239"/>
      <c r="T428" s="239"/>
      <c r="U428" s="371"/>
    </row>
    <row r="429" spans="1:29" ht="15" customHeight="1">
      <c r="A429" s="367"/>
      <c r="B429" s="513"/>
      <c r="C429" s="536"/>
      <c r="D429" s="536"/>
      <c r="E429" s="536"/>
      <c r="F429" s="536"/>
      <c r="G429" s="536"/>
      <c r="H429" s="536"/>
      <c r="I429" s="537"/>
      <c r="J429" s="371">
        <f>SUM(J426:K428)</f>
        <v>15</v>
      </c>
      <c r="K429" s="239" t="s">
        <v>1085</v>
      </c>
      <c r="L429" s="241">
        <f>SUM(L426:L428)</f>
        <v>400.45000000000005</v>
      </c>
      <c r="M429" s="321" t="s">
        <v>1095</v>
      </c>
      <c r="N429" s="242"/>
      <c r="O429" s="242"/>
      <c r="P429" s="239"/>
      <c r="Q429" s="239"/>
      <c r="R429" s="244"/>
      <c r="S429" s="239"/>
      <c r="T429" s="239"/>
      <c r="U429" s="371"/>
    </row>
    <row r="430" spans="1:29" ht="15" customHeight="1" thickBot="1">
      <c r="A430" s="333">
        <v>319</v>
      </c>
      <c r="B430" s="501" t="s">
        <v>1115</v>
      </c>
      <c r="C430" s="502"/>
      <c r="D430" s="502"/>
      <c r="E430" s="502"/>
      <c r="F430" s="502"/>
      <c r="G430" s="502"/>
      <c r="H430" s="502"/>
      <c r="I430" s="502"/>
      <c r="J430" s="502"/>
      <c r="K430" s="502"/>
      <c r="L430" s="502"/>
      <c r="M430" s="502"/>
      <c r="N430" s="502"/>
      <c r="O430" s="502"/>
      <c r="P430" s="502"/>
      <c r="Q430" s="502"/>
      <c r="R430" s="502"/>
      <c r="S430" s="502"/>
      <c r="T430" s="502"/>
      <c r="U430" s="503"/>
      <c r="AC430" s="345"/>
    </row>
    <row r="431" spans="1:29" ht="27" customHeight="1" outlineLevel="1" collapsed="1" thickTop="1">
      <c r="A431" s="340"/>
      <c r="B431" s="335">
        <v>1</v>
      </c>
      <c r="C431" s="284" t="s">
        <v>579</v>
      </c>
      <c r="D431" s="239" t="s">
        <v>1135</v>
      </c>
      <c r="E431" s="240" t="s">
        <v>1031</v>
      </c>
      <c r="F431" s="239" t="s">
        <v>580</v>
      </c>
      <c r="G431" s="239" t="s">
        <v>154</v>
      </c>
      <c r="H431" s="335" t="s">
        <v>24</v>
      </c>
      <c r="I431" s="335" t="s">
        <v>1131</v>
      </c>
      <c r="J431" s="335" t="s">
        <v>26</v>
      </c>
      <c r="K431" s="335" t="s">
        <v>1142</v>
      </c>
      <c r="L431" s="241">
        <v>28</v>
      </c>
      <c r="M431" s="321" t="s">
        <v>1581</v>
      </c>
      <c r="N431" s="259"/>
      <c r="O431" s="259"/>
      <c r="P431" s="260" t="s">
        <v>28</v>
      </c>
      <c r="Q431" s="261">
        <v>7</v>
      </c>
      <c r="R431" s="262">
        <f t="shared" si="36"/>
        <v>196</v>
      </c>
      <c r="S431" s="261">
        <v>1</v>
      </c>
      <c r="T431" s="261">
        <f t="shared" si="37"/>
        <v>56</v>
      </c>
      <c r="U431" s="335">
        <v>4</v>
      </c>
      <c r="AC431" s="345"/>
    </row>
    <row r="432" spans="1:29" ht="27" customHeight="1" outlineLevel="1">
      <c r="A432" s="318"/>
      <c r="B432" s="335">
        <v>2</v>
      </c>
      <c r="C432" s="284" t="s">
        <v>579</v>
      </c>
      <c r="D432" s="239" t="s">
        <v>1136</v>
      </c>
      <c r="E432" s="240" t="s">
        <v>939</v>
      </c>
      <c r="F432" s="239" t="s">
        <v>582</v>
      </c>
      <c r="G432" s="239" t="s">
        <v>583</v>
      </c>
      <c r="H432" s="335" t="s">
        <v>24</v>
      </c>
      <c r="I432" s="335" t="s">
        <v>1131</v>
      </c>
      <c r="J432" s="335" t="s">
        <v>26</v>
      </c>
      <c r="K432" s="335" t="s">
        <v>1132</v>
      </c>
      <c r="L432" s="241">
        <v>42.15</v>
      </c>
      <c r="M432" s="321">
        <v>2012</v>
      </c>
      <c r="N432" s="242"/>
      <c r="O432" s="242"/>
      <c r="P432" s="243" t="s">
        <v>48</v>
      </c>
      <c r="Q432" s="239"/>
      <c r="R432" s="244"/>
      <c r="S432" s="239"/>
      <c r="T432" s="239"/>
      <c r="U432" s="334">
        <v>4</v>
      </c>
    </row>
    <row r="433" spans="1:29" s="225" customFormat="1" ht="26.25" customHeight="1" outlineLevel="1">
      <c r="A433" s="333">
        <v>320</v>
      </c>
      <c r="B433" s="335">
        <v>3</v>
      </c>
      <c r="C433" s="284" t="s">
        <v>579</v>
      </c>
      <c r="D433" s="239" t="s">
        <v>1136</v>
      </c>
      <c r="E433" s="240" t="s">
        <v>1032</v>
      </c>
      <c r="F433" s="239" t="s">
        <v>584</v>
      </c>
      <c r="G433" s="239" t="s">
        <v>273</v>
      </c>
      <c r="H433" s="335" t="s">
        <v>24</v>
      </c>
      <c r="I433" s="335" t="s">
        <v>1131</v>
      </c>
      <c r="J433" s="335" t="s">
        <v>26</v>
      </c>
      <c r="K433" s="335" t="s">
        <v>1143</v>
      </c>
      <c r="L433" s="241">
        <v>24.15</v>
      </c>
      <c r="M433" s="321">
        <v>2013</v>
      </c>
      <c r="N433" s="242"/>
      <c r="O433" s="242"/>
      <c r="P433" s="243" t="s">
        <v>41</v>
      </c>
      <c r="Q433" s="239">
        <v>5</v>
      </c>
      <c r="R433" s="244">
        <f t="shared" ref="R433:R491" si="40">Q433*L433</f>
        <v>120.75</v>
      </c>
      <c r="S433" s="239">
        <v>1</v>
      </c>
      <c r="T433" s="239">
        <f t="shared" ref="T433:T491" si="41">S433*L433*2</f>
        <v>48.3</v>
      </c>
      <c r="U433" s="334">
        <v>4</v>
      </c>
      <c r="AA433" s="344"/>
      <c r="AB433" s="289"/>
      <c r="AC433" s="289"/>
    </row>
    <row r="434" spans="1:29" s="225" customFormat="1" ht="27" customHeight="1" outlineLevel="1">
      <c r="A434" s="333">
        <v>321</v>
      </c>
      <c r="B434" s="335">
        <v>4</v>
      </c>
      <c r="C434" s="284" t="s">
        <v>579</v>
      </c>
      <c r="D434" s="239" t="s">
        <v>1820</v>
      </c>
      <c r="E434" s="240" t="s">
        <v>929</v>
      </c>
      <c r="F434" s="239" t="s">
        <v>586</v>
      </c>
      <c r="G434" s="239" t="s">
        <v>583</v>
      </c>
      <c r="H434" s="335" t="s">
        <v>24</v>
      </c>
      <c r="I434" s="335" t="s">
        <v>1131</v>
      </c>
      <c r="J434" s="335" t="s">
        <v>26</v>
      </c>
      <c r="K434" s="335" t="s">
        <v>27</v>
      </c>
      <c r="L434" s="241">
        <v>24.8</v>
      </c>
      <c r="M434" s="321">
        <v>1982</v>
      </c>
      <c r="N434" s="242"/>
      <c r="O434" s="242"/>
      <c r="P434" s="243" t="s">
        <v>41</v>
      </c>
      <c r="Q434" s="239">
        <v>8</v>
      </c>
      <c r="R434" s="244">
        <f t="shared" si="40"/>
        <v>198.4</v>
      </c>
      <c r="S434" s="239">
        <v>1</v>
      </c>
      <c r="T434" s="239">
        <f t="shared" si="41"/>
        <v>49.6</v>
      </c>
      <c r="U434" s="334">
        <v>4</v>
      </c>
      <c r="AA434" s="344"/>
      <c r="AB434" s="289"/>
      <c r="AC434" s="289"/>
    </row>
    <row r="435" spans="1:29" s="225" customFormat="1" ht="27" customHeight="1" outlineLevel="1">
      <c r="A435" s="333">
        <v>322</v>
      </c>
      <c r="B435" s="335">
        <v>5</v>
      </c>
      <c r="C435" s="284" t="s">
        <v>579</v>
      </c>
      <c r="D435" s="239" t="s">
        <v>1134</v>
      </c>
      <c r="E435" s="240" t="s">
        <v>1185</v>
      </c>
      <c r="F435" s="239" t="s">
        <v>1133</v>
      </c>
      <c r="G435" s="239" t="s">
        <v>583</v>
      </c>
      <c r="H435" s="335" t="s">
        <v>24</v>
      </c>
      <c r="I435" s="335" t="s">
        <v>1131</v>
      </c>
      <c r="J435" s="335" t="s">
        <v>26</v>
      </c>
      <c r="K435" s="335" t="s">
        <v>1138</v>
      </c>
      <c r="L435" s="241">
        <v>75.5</v>
      </c>
      <c r="M435" s="321" t="s">
        <v>1580</v>
      </c>
      <c r="N435" s="242"/>
      <c r="O435" s="242"/>
      <c r="P435" s="243" t="s">
        <v>28</v>
      </c>
      <c r="Q435" s="239">
        <v>10</v>
      </c>
      <c r="R435" s="244">
        <f t="shared" si="40"/>
        <v>755</v>
      </c>
      <c r="S435" s="239">
        <v>1</v>
      </c>
      <c r="T435" s="239">
        <f t="shared" si="41"/>
        <v>151</v>
      </c>
      <c r="U435" s="334">
        <v>3</v>
      </c>
      <c r="AA435" s="344"/>
      <c r="AB435" s="289"/>
      <c r="AC435" s="289"/>
    </row>
    <row r="436" spans="1:29" s="225" customFormat="1" ht="27" customHeight="1" outlineLevel="1">
      <c r="A436" s="333">
        <v>323</v>
      </c>
      <c r="B436" s="335">
        <v>6</v>
      </c>
      <c r="C436" s="284" t="s">
        <v>579</v>
      </c>
      <c r="D436" s="239" t="s">
        <v>1134</v>
      </c>
      <c r="E436" s="240" t="s">
        <v>1034</v>
      </c>
      <c r="F436" s="239" t="s">
        <v>214</v>
      </c>
      <c r="G436" s="239" t="s">
        <v>1070</v>
      </c>
      <c r="H436" s="335" t="s">
        <v>24</v>
      </c>
      <c r="I436" s="335" t="s">
        <v>1131</v>
      </c>
      <c r="J436" s="335" t="s">
        <v>26</v>
      </c>
      <c r="K436" s="335" t="s">
        <v>1139</v>
      </c>
      <c r="L436" s="241">
        <v>20.100000000000001</v>
      </c>
      <c r="M436" s="321">
        <v>2001</v>
      </c>
      <c r="N436" s="242"/>
      <c r="O436" s="242"/>
      <c r="P436" s="243" t="s">
        <v>48</v>
      </c>
      <c r="Q436" s="239">
        <v>10</v>
      </c>
      <c r="R436" s="244">
        <f t="shared" si="40"/>
        <v>201</v>
      </c>
      <c r="S436" s="239">
        <v>1.5</v>
      </c>
      <c r="T436" s="239">
        <f t="shared" si="41"/>
        <v>60.300000000000004</v>
      </c>
      <c r="U436" s="334">
        <v>3</v>
      </c>
      <c r="AA436" s="344"/>
      <c r="AB436" s="289"/>
      <c r="AC436" s="289"/>
    </row>
    <row r="437" spans="1:29" s="225" customFormat="1" ht="40.5" customHeight="1" outlineLevel="1">
      <c r="A437" s="333">
        <v>324</v>
      </c>
      <c r="B437" s="335">
        <v>7</v>
      </c>
      <c r="C437" s="284" t="s">
        <v>579</v>
      </c>
      <c r="D437" s="239" t="s">
        <v>1821</v>
      </c>
      <c r="E437" s="240" t="s">
        <v>1823</v>
      </c>
      <c r="F437" s="239" t="s">
        <v>588</v>
      </c>
      <c r="G437" s="239" t="s">
        <v>154</v>
      </c>
      <c r="H437" s="335" t="s">
        <v>24</v>
      </c>
      <c r="I437" s="335" t="s">
        <v>1131</v>
      </c>
      <c r="J437" s="335" t="s">
        <v>45</v>
      </c>
      <c r="K437" s="335" t="s">
        <v>1140</v>
      </c>
      <c r="L437" s="241">
        <v>42.2</v>
      </c>
      <c r="M437" s="321">
        <v>1999</v>
      </c>
      <c r="N437" s="242"/>
      <c r="O437" s="242"/>
      <c r="P437" s="243" t="s">
        <v>28</v>
      </c>
      <c r="Q437" s="239">
        <v>8.4600000000000009</v>
      </c>
      <c r="R437" s="244">
        <f t="shared" si="40"/>
        <v>357.01200000000006</v>
      </c>
      <c r="S437" s="239">
        <v>1</v>
      </c>
      <c r="T437" s="239">
        <f t="shared" si="41"/>
        <v>84.4</v>
      </c>
      <c r="U437" s="334">
        <v>4</v>
      </c>
      <c r="AA437" s="344"/>
      <c r="AB437" s="289"/>
      <c r="AC437" s="289"/>
    </row>
    <row r="438" spans="1:29" s="225" customFormat="1" ht="27" customHeight="1" outlineLevel="1">
      <c r="A438" s="333">
        <v>325</v>
      </c>
      <c r="B438" s="335">
        <v>8</v>
      </c>
      <c r="C438" s="284" t="s">
        <v>579</v>
      </c>
      <c r="D438" s="239" t="s">
        <v>1821</v>
      </c>
      <c r="E438" s="240" t="s">
        <v>1822</v>
      </c>
      <c r="F438" s="239" t="s">
        <v>589</v>
      </c>
      <c r="G438" s="239" t="s">
        <v>590</v>
      </c>
      <c r="H438" s="335" t="s">
        <v>24</v>
      </c>
      <c r="I438" s="335" t="s">
        <v>1131</v>
      </c>
      <c r="J438" s="335" t="s">
        <v>26</v>
      </c>
      <c r="K438" s="335" t="s">
        <v>1141</v>
      </c>
      <c r="L438" s="241">
        <v>16.7</v>
      </c>
      <c r="M438" s="321">
        <v>1997</v>
      </c>
      <c r="N438" s="242"/>
      <c r="O438" s="242"/>
      <c r="P438" s="243" t="s">
        <v>28</v>
      </c>
      <c r="Q438" s="239">
        <v>8</v>
      </c>
      <c r="R438" s="244">
        <f t="shared" si="40"/>
        <v>133.6</v>
      </c>
      <c r="S438" s="239">
        <v>1.5</v>
      </c>
      <c r="T438" s="239">
        <f t="shared" si="41"/>
        <v>50.099999999999994</v>
      </c>
      <c r="U438" s="334">
        <v>4</v>
      </c>
      <c r="AA438" s="344"/>
      <c r="AB438" s="289"/>
      <c r="AC438" s="289"/>
    </row>
    <row r="439" spans="1:29" s="225" customFormat="1" ht="27" customHeight="1" outlineLevel="1">
      <c r="A439" s="333">
        <v>326</v>
      </c>
      <c r="B439" s="335">
        <v>9</v>
      </c>
      <c r="C439" s="284" t="s">
        <v>579</v>
      </c>
      <c r="D439" s="239" t="s">
        <v>1821</v>
      </c>
      <c r="E439" s="240" t="s">
        <v>1824</v>
      </c>
      <c r="F439" s="239" t="s">
        <v>591</v>
      </c>
      <c r="G439" s="239" t="s">
        <v>592</v>
      </c>
      <c r="H439" s="335" t="s">
        <v>24</v>
      </c>
      <c r="I439" s="335" t="s">
        <v>1131</v>
      </c>
      <c r="J439" s="335" t="s">
        <v>45</v>
      </c>
      <c r="K439" s="335" t="s">
        <v>1144</v>
      </c>
      <c r="L439" s="241">
        <v>18.100000000000001</v>
      </c>
      <c r="M439" s="321">
        <v>2001</v>
      </c>
      <c r="N439" s="242"/>
      <c r="O439" s="242"/>
      <c r="P439" s="243" t="s">
        <v>48</v>
      </c>
      <c r="Q439" s="239">
        <v>8</v>
      </c>
      <c r="R439" s="244">
        <f t="shared" si="40"/>
        <v>144.80000000000001</v>
      </c>
      <c r="S439" s="239">
        <v>1.5</v>
      </c>
      <c r="T439" s="239">
        <f t="shared" si="41"/>
        <v>54.300000000000004</v>
      </c>
      <c r="U439" s="334">
        <v>4</v>
      </c>
      <c r="AA439" s="344"/>
      <c r="AB439" s="289"/>
      <c r="AC439" s="289"/>
    </row>
    <row r="440" spans="1:29" s="225" customFormat="1" ht="27" customHeight="1" outlineLevel="1">
      <c r="A440" s="333">
        <v>327</v>
      </c>
      <c r="B440" s="335">
        <v>10</v>
      </c>
      <c r="C440" s="284" t="s">
        <v>579</v>
      </c>
      <c r="D440" s="239" t="s">
        <v>1821</v>
      </c>
      <c r="E440" s="240" t="s">
        <v>1825</v>
      </c>
      <c r="F440" s="239" t="s">
        <v>591</v>
      </c>
      <c r="G440" s="239" t="s">
        <v>593</v>
      </c>
      <c r="H440" s="335" t="s">
        <v>24</v>
      </c>
      <c r="I440" s="335" t="s">
        <v>1131</v>
      </c>
      <c r="J440" s="335" t="s">
        <v>45</v>
      </c>
      <c r="K440" s="335" t="s">
        <v>1145</v>
      </c>
      <c r="L440" s="241">
        <v>24.1</v>
      </c>
      <c r="M440" s="321">
        <v>2001</v>
      </c>
      <c r="N440" s="242"/>
      <c r="O440" s="242"/>
      <c r="P440" s="243" t="s">
        <v>48</v>
      </c>
      <c r="Q440" s="239">
        <v>8.4</v>
      </c>
      <c r="R440" s="244">
        <f t="shared" si="40"/>
        <v>202.44000000000003</v>
      </c>
      <c r="S440" s="239">
        <v>0.83</v>
      </c>
      <c r="T440" s="239">
        <f t="shared" si="41"/>
        <v>40.006</v>
      </c>
      <c r="U440" s="334">
        <v>4</v>
      </c>
      <c r="AA440" s="344"/>
      <c r="AB440" s="289"/>
      <c r="AC440" s="289"/>
    </row>
    <row r="441" spans="1:29" s="225" customFormat="1" ht="27" customHeight="1" outlineLevel="1">
      <c r="A441" s="333">
        <v>328</v>
      </c>
      <c r="B441" s="335">
        <v>11</v>
      </c>
      <c r="C441" s="284" t="s">
        <v>579</v>
      </c>
      <c r="D441" s="239" t="s">
        <v>1821</v>
      </c>
      <c r="E441" s="240" t="s">
        <v>1826</v>
      </c>
      <c r="F441" s="239" t="s">
        <v>594</v>
      </c>
      <c r="G441" s="239" t="s">
        <v>595</v>
      </c>
      <c r="H441" s="335" t="s">
        <v>24</v>
      </c>
      <c r="I441" s="335" t="s">
        <v>1131</v>
      </c>
      <c r="J441" s="335" t="s">
        <v>45</v>
      </c>
      <c r="K441" s="335" t="s">
        <v>1146</v>
      </c>
      <c r="L441" s="241">
        <v>30.15</v>
      </c>
      <c r="M441" s="408">
        <v>2003</v>
      </c>
      <c r="N441" s="242"/>
      <c r="O441" s="242"/>
      <c r="P441" s="243" t="s">
        <v>48</v>
      </c>
      <c r="Q441" s="239">
        <v>8.56</v>
      </c>
      <c r="R441" s="244">
        <f t="shared" si="40"/>
        <v>258.084</v>
      </c>
      <c r="S441" s="239">
        <v>0.75</v>
      </c>
      <c r="T441" s="239">
        <f t="shared" si="41"/>
        <v>45.224999999999994</v>
      </c>
      <c r="U441" s="335">
        <v>4</v>
      </c>
      <c r="AA441" s="344"/>
      <c r="AB441" s="289"/>
      <c r="AC441" s="345"/>
    </row>
    <row r="442" spans="1:29" s="225" customFormat="1" ht="27" customHeight="1" outlineLevel="1">
      <c r="A442" s="333">
        <v>329</v>
      </c>
      <c r="B442" s="335">
        <v>12</v>
      </c>
      <c r="C442" s="284" t="s">
        <v>579</v>
      </c>
      <c r="D442" s="239" t="s">
        <v>1137</v>
      </c>
      <c r="E442" s="240" t="s">
        <v>1184</v>
      </c>
      <c r="F442" s="239" t="s">
        <v>582</v>
      </c>
      <c r="G442" s="239" t="s">
        <v>583</v>
      </c>
      <c r="H442" s="335" t="s">
        <v>63</v>
      </c>
      <c r="I442" s="335" t="s">
        <v>51</v>
      </c>
      <c r="J442" s="335" t="s">
        <v>72</v>
      </c>
      <c r="K442" s="335" t="s">
        <v>34</v>
      </c>
      <c r="L442" s="241">
        <v>16</v>
      </c>
      <c r="M442" s="321">
        <v>1986</v>
      </c>
      <c r="N442" s="242"/>
      <c r="O442" s="242"/>
      <c r="P442" s="239" t="s">
        <v>41</v>
      </c>
      <c r="Q442" s="239">
        <v>7</v>
      </c>
      <c r="R442" s="244">
        <f t="shared" si="40"/>
        <v>112</v>
      </c>
      <c r="S442" s="239">
        <v>1</v>
      </c>
      <c r="T442" s="239">
        <f t="shared" si="41"/>
        <v>32</v>
      </c>
      <c r="U442" s="335">
        <v>5</v>
      </c>
      <c r="AA442" s="344"/>
      <c r="AB442" s="289"/>
      <c r="AC442" s="345"/>
    </row>
    <row r="443" spans="1:29" s="225" customFormat="1" ht="24.75" customHeight="1">
      <c r="A443" s="333">
        <v>330</v>
      </c>
      <c r="B443" s="505"/>
      <c r="C443" s="505"/>
      <c r="D443" s="505"/>
      <c r="E443" s="505"/>
      <c r="F443" s="505"/>
      <c r="G443" s="505"/>
      <c r="H443" s="505"/>
      <c r="I443" s="371" t="s">
        <v>1131</v>
      </c>
      <c r="J443" s="538">
        <f>COUNTIF(I431:I442,I431)</f>
        <v>11</v>
      </c>
      <c r="K443" s="538"/>
      <c r="L443" s="241">
        <f>L431+L432+L433+L434+L435+L436+L437+L438+L439+L440+L441</f>
        <v>345.95000000000005</v>
      </c>
      <c r="M443" s="419" t="s">
        <v>1736</v>
      </c>
      <c r="N443" s="242"/>
      <c r="O443" s="242"/>
      <c r="P443" s="239"/>
      <c r="Q443" s="239"/>
      <c r="R443" s="244"/>
      <c r="S443" s="239"/>
      <c r="T443" s="239"/>
      <c r="U443" s="371"/>
      <c r="AA443" s="344"/>
      <c r="AB443" s="289"/>
      <c r="AC443" s="289"/>
    </row>
    <row r="444" spans="1:29" s="225" customFormat="1" ht="15" customHeight="1">
      <c r="A444" s="333">
        <v>331</v>
      </c>
      <c r="B444" s="505"/>
      <c r="C444" s="505"/>
      <c r="D444" s="505"/>
      <c r="E444" s="505"/>
      <c r="F444" s="505"/>
      <c r="G444" s="505"/>
      <c r="H444" s="505"/>
      <c r="I444" s="371" t="s">
        <v>51</v>
      </c>
      <c r="J444" s="505">
        <f>COUNTIF(I431:I442,I442)</f>
        <v>1</v>
      </c>
      <c r="K444" s="505"/>
      <c r="L444" s="241">
        <f>L442</f>
        <v>16</v>
      </c>
      <c r="M444" s="419" t="s">
        <v>1736</v>
      </c>
      <c r="N444" s="242"/>
      <c r="O444" s="242"/>
      <c r="P444" s="239"/>
      <c r="Q444" s="239"/>
      <c r="R444" s="244"/>
      <c r="S444" s="239"/>
      <c r="T444" s="239"/>
      <c r="U444" s="371"/>
      <c r="AA444" s="344"/>
      <c r="AB444" s="289"/>
      <c r="AC444" s="289"/>
    </row>
    <row r="445" spans="1:29" s="225" customFormat="1" ht="15" customHeight="1">
      <c r="A445" s="340"/>
      <c r="B445" s="505"/>
      <c r="C445" s="505"/>
      <c r="D445" s="505"/>
      <c r="E445" s="505"/>
      <c r="F445" s="505"/>
      <c r="G445" s="505"/>
      <c r="H445" s="505"/>
      <c r="I445" s="371" t="s">
        <v>121</v>
      </c>
      <c r="J445" s="499">
        <f>COUNTIF(I431:I442,I445)</f>
        <v>0</v>
      </c>
      <c r="K445" s="500"/>
      <c r="L445" s="241">
        <v>0</v>
      </c>
      <c r="M445" s="419" t="s">
        <v>1736</v>
      </c>
      <c r="N445" s="242"/>
      <c r="O445" s="242"/>
      <c r="P445" s="239"/>
      <c r="Q445" s="239"/>
      <c r="R445" s="244"/>
      <c r="S445" s="239"/>
      <c r="T445" s="239"/>
      <c r="U445" s="371"/>
      <c r="AA445" s="344"/>
      <c r="AB445" s="289"/>
      <c r="AC445" s="345"/>
    </row>
    <row r="446" spans="1:29" s="225" customFormat="1" ht="15" customHeight="1">
      <c r="A446" s="374"/>
      <c r="B446" s="499"/>
      <c r="C446" s="508"/>
      <c r="D446" s="508"/>
      <c r="E446" s="508"/>
      <c r="F446" s="508"/>
      <c r="G446" s="508"/>
      <c r="H446" s="508"/>
      <c r="I446" s="508"/>
      <c r="J446" s="362">
        <f>SUM(J443:K445)</f>
        <v>12</v>
      </c>
      <c r="K446" s="370" t="s">
        <v>1085</v>
      </c>
      <c r="L446" s="241">
        <f>SUM(L431:L442)</f>
        <v>361.95000000000005</v>
      </c>
      <c r="M446" s="321" t="s">
        <v>1095</v>
      </c>
      <c r="N446" s="242"/>
      <c r="O446" s="242"/>
      <c r="P446" s="239"/>
      <c r="Q446" s="239"/>
      <c r="R446" s="244"/>
      <c r="S446" s="239"/>
      <c r="T446" s="239"/>
      <c r="U446" s="371"/>
      <c r="AA446" s="344"/>
      <c r="AB446" s="289"/>
      <c r="AC446" s="345"/>
    </row>
    <row r="447" spans="1:29" s="225" customFormat="1" ht="15" customHeight="1" thickBot="1">
      <c r="A447" s="340"/>
      <c r="B447" s="501" t="s">
        <v>1116</v>
      </c>
      <c r="C447" s="502"/>
      <c r="D447" s="502"/>
      <c r="E447" s="502"/>
      <c r="F447" s="502"/>
      <c r="G447" s="502"/>
      <c r="H447" s="502"/>
      <c r="I447" s="502"/>
      <c r="J447" s="502"/>
      <c r="K447" s="502"/>
      <c r="L447" s="502"/>
      <c r="M447" s="502"/>
      <c r="N447" s="502"/>
      <c r="O447" s="502"/>
      <c r="P447" s="502"/>
      <c r="Q447" s="502"/>
      <c r="R447" s="502"/>
      <c r="S447" s="502"/>
      <c r="T447" s="502"/>
      <c r="U447" s="503"/>
      <c r="AA447" s="344"/>
      <c r="AB447" s="289"/>
      <c r="AC447" s="345"/>
    </row>
    <row r="448" spans="1:29" s="225" customFormat="1" ht="19.5" customHeight="1" outlineLevel="1" thickTop="1">
      <c r="A448" s="340"/>
      <c r="B448" s="371">
        <v>1</v>
      </c>
      <c r="C448" s="273" t="s">
        <v>597</v>
      </c>
      <c r="D448" s="239" t="s">
        <v>1562</v>
      </c>
      <c r="E448" s="240" t="s">
        <v>1040</v>
      </c>
      <c r="F448" s="239" t="s">
        <v>1563</v>
      </c>
      <c r="G448" s="239" t="s">
        <v>599</v>
      </c>
      <c r="H448" s="371" t="s">
        <v>24</v>
      </c>
      <c r="I448" s="371" t="s">
        <v>51</v>
      </c>
      <c r="J448" s="371" t="s">
        <v>45</v>
      </c>
      <c r="K448" s="371" t="s">
        <v>1212</v>
      </c>
      <c r="L448" s="241">
        <v>69.67</v>
      </c>
      <c r="M448" s="321">
        <v>1992</v>
      </c>
      <c r="N448" s="259">
        <v>35796</v>
      </c>
      <c r="O448" s="259"/>
      <c r="P448" s="260" t="s">
        <v>48</v>
      </c>
      <c r="Q448" s="261">
        <v>8</v>
      </c>
      <c r="R448" s="262">
        <f t="shared" si="40"/>
        <v>557.36</v>
      </c>
      <c r="S448" s="261">
        <v>1</v>
      </c>
      <c r="T448" s="261">
        <f t="shared" si="41"/>
        <v>139.34</v>
      </c>
      <c r="U448" s="371">
        <v>4</v>
      </c>
      <c r="AA448" s="344"/>
      <c r="AB448" s="289"/>
      <c r="AC448" s="345"/>
    </row>
    <row r="449" spans="1:29" s="225" customFormat="1" ht="15" customHeight="1" outlineLevel="1">
      <c r="A449" s="318"/>
      <c r="B449" s="371">
        <v>2</v>
      </c>
      <c r="C449" s="273" t="s">
        <v>597</v>
      </c>
      <c r="D449" s="239" t="s">
        <v>1562</v>
      </c>
      <c r="E449" s="240" t="s">
        <v>1041</v>
      </c>
      <c r="F449" s="239" t="s">
        <v>606</v>
      </c>
      <c r="G449" s="239" t="s">
        <v>60</v>
      </c>
      <c r="H449" s="371" t="s">
        <v>24</v>
      </c>
      <c r="I449" s="371" t="s">
        <v>25</v>
      </c>
      <c r="J449" s="371" t="s">
        <v>45</v>
      </c>
      <c r="K449" s="371" t="s">
        <v>1564</v>
      </c>
      <c r="L449" s="241">
        <v>15.1</v>
      </c>
      <c r="M449" s="321">
        <v>2000</v>
      </c>
      <c r="N449" s="242"/>
      <c r="O449" s="242"/>
      <c r="P449" s="369" t="s">
        <v>48</v>
      </c>
      <c r="Q449" s="239">
        <v>8.7200000000000006</v>
      </c>
      <c r="R449" s="244">
        <f>Q449*L449</f>
        <v>131.672</v>
      </c>
      <c r="S449" s="239">
        <v>1.5</v>
      </c>
      <c r="T449" s="239">
        <f>S449*L449*2</f>
        <v>45.3</v>
      </c>
      <c r="U449" s="371">
        <v>4</v>
      </c>
      <c r="AA449" s="344"/>
      <c r="AB449" s="289"/>
      <c r="AC449" s="289"/>
    </row>
    <row r="450" spans="1:29" s="225" customFormat="1" ht="15" customHeight="1" outlineLevel="1">
      <c r="A450" s="367">
        <v>332</v>
      </c>
      <c r="B450" s="371">
        <v>3</v>
      </c>
      <c r="C450" s="273" t="s">
        <v>597</v>
      </c>
      <c r="D450" s="239" t="s">
        <v>1565</v>
      </c>
      <c r="E450" s="240" t="s">
        <v>1042</v>
      </c>
      <c r="F450" s="239" t="s">
        <v>1566</v>
      </c>
      <c r="G450" s="239" t="s">
        <v>600</v>
      </c>
      <c r="H450" s="371" t="s">
        <v>24</v>
      </c>
      <c r="I450" s="371" t="s">
        <v>25</v>
      </c>
      <c r="J450" s="371" t="s">
        <v>72</v>
      </c>
      <c r="K450" s="371" t="s">
        <v>1567</v>
      </c>
      <c r="L450" s="241">
        <v>14.1</v>
      </c>
      <c r="M450" s="321">
        <v>1980</v>
      </c>
      <c r="N450" s="242">
        <v>37257</v>
      </c>
      <c r="O450" s="242"/>
      <c r="P450" s="369" t="s">
        <v>48</v>
      </c>
      <c r="Q450" s="239">
        <v>8.67</v>
      </c>
      <c r="R450" s="244">
        <f t="shared" si="40"/>
        <v>122.247</v>
      </c>
      <c r="S450" s="239">
        <v>0.75</v>
      </c>
      <c r="T450" s="239">
        <f t="shared" si="41"/>
        <v>21.15</v>
      </c>
      <c r="U450" s="368">
        <v>4</v>
      </c>
      <c r="AA450" s="344"/>
      <c r="AB450" s="289"/>
      <c r="AC450" s="289"/>
    </row>
    <row r="451" spans="1:29" s="225" customFormat="1" ht="28.5" customHeight="1" outlineLevel="1">
      <c r="A451" s="367">
        <v>333</v>
      </c>
      <c r="B451" s="371">
        <v>4</v>
      </c>
      <c r="C451" s="273" t="s">
        <v>597</v>
      </c>
      <c r="D451" s="239" t="s">
        <v>1568</v>
      </c>
      <c r="E451" s="240" t="s">
        <v>1043</v>
      </c>
      <c r="F451" s="239" t="s">
        <v>1569</v>
      </c>
      <c r="G451" s="239" t="s">
        <v>601</v>
      </c>
      <c r="H451" s="371" t="s">
        <v>24</v>
      </c>
      <c r="I451" s="371" t="s">
        <v>25</v>
      </c>
      <c r="J451" s="371" t="s">
        <v>45</v>
      </c>
      <c r="K451" s="371" t="s">
        <v>1212</v>
      </c>
      <c r="L451" s="241">
        <v>54.76</v>
      </c>
      <c r="M451" s="321">
        <v>1999</v>
      </c>
      <c r="N451" s="242"/>
      <c r="O451" s="242"/>
      <c r="P451" s="369" t="s">
        <v>48</v>
      </c>
      <c r="Q451" s="239">
        <v>8</v>
      </c>
      <c r="R451" s="244">
        <f t="shared" si="40"/>
        <v>438.08</v>
      </c>
      <c r="S451" s="239">
        <v>1</v>
      </c>
      <c r="T451" s="239">
        <f t="shared" si="41"/>
        <v>109.52</v>
      </c>
      <c r="U451" s="368">
        <v>4</v>
      </c>
      <c r="AA451" s="344"/>
      <c r="AB451" s="289"/>
      <c r="AC451" s="289"/>
    </row>
    <row r="452" spans="1:29" s="225" customFormat="1" ht="28.5" customHeight="1" outlineLevel="1">
      <c r="A452" s="367">
        <v>334</v>
      </c>
      <c r="B452" s="371">
        <v>5</v>
      </c>
      <c r="C452" s="273" t="s">
        <v>597</v>
      </c>
      <c r="D452" s="239" t="s">
        <v>1568</v>
      </c>
      <c r="E452" s="240" t="s">
        <v>1044</v>
      </c>
      <c r="F452" s="239" t="s">
        <v>1570</v>
      </c>
      <c r="G452" s="239" t="s">
        <v>602</v>
      </c>
      <c r="H452" s="371" t="s">
        <v>24</v>
      </c>
      <c r="I452" s="371" t="s">
        <v>25</v>
      </c>
      <c r="J452" s="371" t="s">
        <v>45</v>
      </c>
      <c r="K452" s="371" t="s">
        <v>1212</v>
      </c>
      <c r="L452" s="241">
        <v>42.2</v>
      </c>
      <c r="M452" s="321">
        <v>2001</v>
      </c>
      <c r="N452" s="242"/>
      <c r="O452" s="242"/>
      <c r="P452" s="369" t="s">
        <v>48</v>
      </c>
      <c r="Q452" s="239">
        <v>8</v>
      </c>
      <c r="R452" s="244">
        <f t="shared" si="40"/>
        <v>337.6</v>
      </c>
      <c r="S452" s="239">
        <v>1</v>
      </c>
      <c r="T452" s="239">
        <f t="shared" si="41"/>
        <v>84.4</v>
      </c>
      <c r="U452" s="368">
        <v>4</v>
      </c>
      <c r="AA452" s="344"/>
      <c r="AB452" s="289"/>
      <c r="AC452" s="289"/>
    </row>
    <row r="453" spans="1:29" s="225" customFormat="1" ht="27" customHeight="1" outlineLevel="1">
      <c r="A453" s="367">
        <v>335</v>
      </c>
      <c r="B453" s="371">
        <v>6</v>
      </c>
      <c r="C453" s="273" t="s">
        <v>597</v>
      </c>
      <c r="D453" s="239" t="s">
        <v>1572</v>
      </c>
      <c r="E453" s="240" t="s">
        <v>1045</v>
      </c>
      <c r="F453" s="239" t="s">
        <v>1571</v>
      </c>
      <c r="G453" s="239" t="s">
        <v>603</v>
      </c>
      <c r="H453" s="371" t="s">
        <v>24</v>
      </c>
      <c r="I453" s="371" t="s">
        <v>25</v>
      </c>
      <c r="J453" s="371" t="s">
        <v>72</v>
      </c>
      <c r="K453" s="371" t="s">
        <v>1212</v>
      </c>
      <c r="L453" s="241">
        <v>23.1</v>
      </c>
      <c r="M453" s="321">
        <v>1993</v>
      </c>
      <c r="N453" s="242"/>
      <c r="O453" s="242"/>
      <c r="P453" s="369" t="s">
        <v>28</v>
      </c>
      <c r="Q453" s="239">
        <v>8</v>
      </c>
      <c r="R453" s="244">
        <f t="shared" si="40"/>
        <v>184.8</v>
      </c>
      <c r="S453" s="239">
        <v>1</v>
      </c>
      <c r="T453" s="239">
        <f t="shared" si="41"/>
        <v>46.2</v>
      </c>
      <c r="U453" s="368">
        <v>4</v>
      </c>
      <c r="AA453" s="344"/>
      <c r="AB453" s="289"/>
      <c r="AC453" s="289"/>
    </row>
    <row r="454" spans="1:29" s="225" customFormat="1" ht="27" customHeight="1" outlineLevel="1">
      <c r="A454" s="367">
        <v>336</v>
      </c>
      <c r="B454" s="371">
        <v>7</v>
      </c>
      <c r="C454" s="273" t="s">
        <v>597</v>
      </c>
      <c r="D454" s="239" t="s">
        <v>1573</v>
      </c>
      <c r="E454" s="240" t="s">
        <v>1046</v>
      </c>
      <c r="F454" s="239" t="s">
        <v>1574</v>
      </c>
      <c r="G454" s="239" t="s">
        <v>234</v>
      </c>
      <c r="H454" s="371" t="s">
        <v>24</v>
      </c>
      <c r="I454" s="371" t="s">
        <v>25</v>
      </c>
      <c r="J454" s="371" t="s">
        <v>26</v>
      </c>
      <c r="K454" s="371" t="s">
        <v>1212</v>
      </c>
      <c r="L454" s="241">
        <v>41.2</v>
      </c>
      <c r="M454" s="321">
        <v>1996</v>
      </c>
      <c r="N454" s="242"/>
      <c r="O454" s="242"/>
      <c r="P454" s="369" t="s">
        <v>48</v>
      </c>
      <c r="Q454" s="239">
        <v>8</v>
      </c>
      <c r="R454" s="244">
        <f t="shared" si="40"/>
        <v>329.6</v>
      </c>
      <c r="S454" s="239">
        <v>1</v>
      </c>
      <c r="T454" s="239">
        <f t="shared" si="41"/>
        <v>82.4</v>
      </c>
      <c r="U454" s="368">
        <v>4</v>
      </c>
      <c r="AA454" s="344"/>
      <c r="AB454" s="289"/>
      <c r="AC454" s="289"/>
    </row>
    <row r="455" spans="1:29" s="225" customFormat="1" ht="27" customHeight="1" outlineLevel="1">
      <c r="A455" s="367">
        <v>337</v>
      </c>
      <c r="B455" s="371">
        <v>8</v>
      </c>
      <c r="C455" s="273" t="s">
        <v>597</v>
      </c>
      <c r="D455" s="239" t="s">
        <v>1575</v>
      </c>
      <c r="E455" s="240" t="s">
        <v>1047</v>
      </c>
      <c r="F455" s="239" t="s">
        <v>605</v>
      </c>
      <c r="G455" s="239" t="s">
        <v>234</v>
      </c>
      <c r="H455" s="371" t="s">
        <v>24</v>
      </c>
      <c r="I455" s="371" t="s">
        <v>25</v>
      </c>
      <c r="J455" s="371" t="s">
        <v>26</v>
      </c>
      <c r="K455" s="391" t="s">
        <v>1211</v>
      </c>
      <c r="L455" s="241">
        <v>42.2</v>
      </c>
      <c r="M455" s="321">
        <v>1989</v>
      </c>
      <c r="N455" s="242"/>
      <c r="O455" s="242"/>
      <c r="P455" s="369" t="s">
        <v>28</v>
      </c>
      <c r="Q455" s="239">
        <v>10</v>
      </c>
      <c r="R455" s="244">
        <f t="shared" si="40"/>
        <v>422</v>
      </c>
      <c r="S455" s="239">
        <v>1</v>
      </c>
      <c r="T455" s="239">
        <f t="shared" si="41"/>
        <v>84.4</v>
      </c>
      <c r="U455" s="368">
        <v>3</v>
      </c>
      <c r="AA455" s="344"/>
      <c r="AB455" s="289"/>
      <c r="AC455" s="289"/>
    </row>
    <row r="456" spans="1:29" s="225" customFormat="1" ht="27" customHeight="1" outlineLevel="1">
      <c r="A456" s="367">
        <v>338</v>
      </c>
      <c r="B456" s="371">
        <v>9</v>
      </c>
      <c r="C456" s="273" t="s">
        <v>597</v>
      </c>
      <c r="D456" s="239" t="s">
        <v>1575</v>
      </c>
      <c r="E456" s="240" t="s">
        <v>1048</v>
      </c>
      <c r="F456" s="239" t="s">
        <v>1576</v>
      </c>
      <c r="G456" s="239" t="s">
        <v>599</v>
      </c>
      <c r="H456" s="371" t="s">
        <v>24</v>
      </c>
      <c r="I456" s="371" t="s">
        <v>25</v>
      </c>
      <c r="J456" s="371" t="s">
        <v>26</v>
      </c>
      <c r="K456" s="391" t="s">
        <v>1211</v>
      </c>
      <c r="L456" s="241">
        <v>45.8</v>
      </c>
      <c r="M456" s="321">
        <v>1989</v>
      </c>
      <c r="N456" s="242"/>
      <c r="O456" s="242"/>
      <c r="P456" s="369" t="s">
        <v>28</v>
      </c>
      <c r="Q456" s="239">
        <v>10</v>
      </c>
      <c r="R456" s="244">
        <f t="shared" si="40"/>
        <v>458</v>
      </c>
      <c r="S456" s="239">
        <v>1</v>
      </c>
      <c r="T456" s="239">
        <f t="shared" si="41"/>
        <v>91.6</v>
      </c>
      <c r="U456" s="368">
        <v>3</v>
      </c>
      <c r="AA456" s="344"/>
      <c r="AB456" s="289"/>
      <c r="AC456" s="289"/>
    </row>
    <row r="457" spans="1:29" s="225" customFormat="1" ht="27" customHeight="1" outlineLevel="1">
      <c r="A457" s="367">
        <v>339</v>
      </c>
      <c r="B457" s="371">
        <v>10</v>
      </c>
      <c r="C457" s="273" t="s">
        <v>597</v>
      </c>
      <c r="D457" s="239" t="s">
        <v>1577</v>
      </c>
      <c r="E457" s="240" t="s">
        <v>828</v>
      </c>
      <c r="F457" s="239" t="s">
        <v>607</v>
      </c>
      <c r="G457" s="239" t="s">
        <v>234</v>
      </c>
      <c r="H457" s="371" t="s">
        <v>24</v>
      </c>
      <c r="I457" s="371" t="s">
        <v>25</v>
      </c>
      <c r="J457" s="371" t="s">
        <v>45</v>
      </c>
      <c r="K457" s="371" t="s">
        <v>1578</v>
      </c>
      <c r="L457" s="241">
        <v>48.2</v>
      </c>
      <c r="M457" s="321">
        <v>2002</v>
      </c>
      <c r="N457" s="242"/>
      <c r="O457" s="242"/>
      <c r="P457" s="369" t="s">
        <v>28</v>
      </c>
      <c r="Q457" s="239">
        <v>8.4</v>
      </c>
      <c r="R457" s="244">
        <f t="shared" si="40"/>
        <v>404.88000000000005</v>
      </c>
      <c r="S457" s="239">
        <v>0.75</v>
      </c>
      <c r="T457" s="239">
        <f t="shared" si="41"/>
        <v>72.300000000000011</v>
      </c>
      <c r="U457" s="371">
        <v>4</v>
      </c>
      <c r="AA457" s="344"/>
      <c r="AB457" s="289"/>
      <c r="AC457" s="345"/>
    </row>
    <row r="458" spans="1:29" s="225" customFormat="1" ht="27" customHeight="1" outlineLevel="1">
      <c r="A458" s="367">
        <v>340</v>
      </c>
      <c r="B458" s="229">
        <v>11</v>
      </c>
      <c r="C458" s="392" t="s">
        <v>597</v>
      </c>
      <c r="D458" s="278" t="s">
        <v>1579</v>
      </c>
      <c r="E458" s="279" t="s">
        <v>926</v>
      </c>
      <c r="F458" s="278" t="s">
        <v>608</v>
      </c>
      <c r="G458" s="278" t="s">
        <v>601</v>
      </c>
      <c r="H458" s="229" t="s">
        <v>63</v>
      </c>
      <c r="I458" s="229" t="s">
        <v>25</v>
      </c>
      <c r="J458" s="229" t="s">
        <v>45</v>
      </c>
      <c r="K458" s="229" t="s">
        <v>1212</v>
      </c>
      <c r="L458" s="280">
        <v>15.1</v>
      </c>
      <c r="M458" s="409">
        <v>2000</v>
      </c>
      <c r="N458" s="393" t="s">
        <v>254</v>
      </c>
      <c r="O458" s="281"/>
      <c r="P458" s="282" t="s">
        <v>48</v>
      </c>
      <c r="Q458" s="278">
        <v>8.66</v>
      </c>
      <c r="R458" s="283">
        <f t="shared" si="40"/>
        <v>130.76599999999999</v>
      </c>
      <c r="S458" s="278">
        <v>1</v>
      </c>
      <c r="T458" s="278">
        <f t="shared" si="41"/>
        <v>30.2</v>
      </c>
      <c r="U458" s="229">
        <v>4</v>
      </c>
      <c r="AA458" s="344"/>
      <c r="AB458" s="289"/>
      <c r="AC458" s="289"/>
    </row>
    <row r="459" spans="1:29" s="225" customFormat="1" ht="27" customHeight="1">
      <c r="A459" s="367">
        <v>341</v>
      </c>
      <c r="B459" s="499"/>
      <c r="C459" s="508"/>
      <c r="D459" s="508"/>
      <c r="E459" s="508"/>
      <c r="F459" s="508"/>
      <c r="G459" s="508"/>
      <c r="H459" s="500"/>
      <c r="I459" s="371" t="s">
        <v>1131</v>
      </c>
      <c r="J459" s="499">
        <f>COUNTIF(I448:I458,I449)</f>
        <v>10</v>
      </c>
      <c r="K459" s="500"/>
      <c r="L459" s="241">
        <f>SUM(L448:L458)-L448</f>
        <v>341.76</v>
      </c>
      <c r="M459" s="419" t="s">
        <v>1736</v>
      </c>
      <c r="N459" s="246"/>
      <c r="O459" s="242"/>
      <c r="P459" s="239"/>
      <c r="Q459" s="239"/>
      <c r="R459" s="244"/>
      <c r="S459" s="239"/>
      <c r="T459" s="239"/>
      <c r="U459" s="371"/>
      <c r="AA459" s="344"/>
      <c r="AB459" s="289"/>
      <c r="AC459" s="345"/>
    </row>
    <row r="460" spans="1:29" s="225" customFormat="1" ht="15" customHeight="1">
      <c r="A460" s="367"/>
      <c r="B460" s="499"/>
      <c r="C460" s="508"/>
      <c r="D460" s="508"/>
      <c r="E460" s="508"/>
      <c r="F460" s="508"/>
      <c r="G460" s="508"/>
      <c r="H460" s="500"/>
      <c r="I460" s="371" t="s">
        <v>51</v>
      </c>
      <c r="J460" s="499">
        <f>COUNTIF(I448:I458,I448)</f>
        <v>1</v>
      </c>
      <c r="K460" s="500"/>
      <c r="L460" s="241">
        <f>L448</f>
        <v>69.67</v>
      </c>
      <c r="M460" s="419" t="s">
        <v>1736</v>
      </c>
      <c r="N460" s="246"/>
      <c r="O460" s="242"/>
      <c r="P460" s="239"/>
      <c r="Q460" s="239"/>
      <c r="R460" s="244"/>
      <c r="S460" s="239"/>
      <c r="T460" s="239"/>
      <c r="U460" s="371"/>
      <c r="AA460" s="344"/>
      <c r="AB460" s="289"/>
      <c r="AC460" s="345"/>
    </row>
    <row r="461" spans="1:29" s="225" customFormat="1" ht="15" customHeight="1">
      <c r="A461" s="367"/>
      <c r="B461" s="499"/>
      <c r="C461" s="508"/>
      <c r="D461" s="508"/>
      <c r="E461" s="508"/>
      <c r="F461" s="508"/>
      <c r="G461" s="508"/>
      <c r="H461" s="500"/>
      <c r="I461" s="371" t="s">
        <v>121</v>
      </c>
      <c r="J461" s="499">
        <f>COUNTIF(I448:I458,I461)</f>
        <v>0</v>
      </c>
      <c r="K461" s="500"/>
      <c r="L461" s="241">
        <v>0</v>
      </c>
      <c r="M461" s="419" t="s">
        <v>1736</v>
      </c>
      <c r="N461" s="246"/>
      <c r="O461" s="242"/>
      <c r="P461" s="239"/>
      <c r="Q461" s="239"/>
      <c r="R461" s="244"/>
      <c r="S461" s="239"/>
      <c r="T461" s="239"/>
      <c r="U461" s="371"/>
      <c r="AA461" s="344"/>
      <c r="AB461" s="289"/>
      <c r="AC461" s="345"/>
    </row>
    <row r="462" spans="1:29" s="225" customFormat="1" ht="15" customHeight="1">
      <c r="A462" s="367"/>
      <c r="B462" s="499"/>
      <c r="C462" s="508"/>
      <c r="D462" s="508"/>
      <c r="E462" s="508"/>
      <c r="F462" s="508"/>
      <c r="G462" s="508"/>
      <c r="H462" s="508"/>
      <c r="I462" s="508"/>
      <c r="J462" s="371">
        <f>SUM(J459:K461)</f>
        <v>11</v>
      </c>
      <c r="K462" s="370" t="s">
        <v>1085</v>
      </c>
      <c r="L462" s="241">
        <f>SUM(L459:L461)</f>
        <v>411.43</v>
      </c>
      <c r="M462" s="321" t="s">
        <v>1095</v>
      </c>
      <c r="N462" s="246"/>
      <c r="O462" s="242"/>
      <c r="P462" s="239"/>
      <c r="Q462" s="239"/>
      <c r="R462" s="244"/>
      <c r="S462" s="239"/>
      <c r="T462" s="239"/>
      <c r="U462" s="371"/>
      <c r="AA462" s="344"/>
      <c r="AB462" s="289"/>
      <c r="AC462" s="345"/>
    </row>
    <row r="463" spans="1:29" s="225" customFormat="1" ht="15" customHeight="1" thickBot="1">
      <c r="A463" s="367">
        <v>342</v>
      </c>
      <c r="B463" s="501" t="s">
        <v>1117</v>
      </c>
      <c r="C463" s="502"/>
      <c r="D463" s="502"/>
      <c r="E463" s="502"/>
      <c r="F463" s="502"/>
      <c r="G463" s="502"/>
      <c r="H463" s="502"/>
      <c r="I463" s="502"/>
      <c r="J463" s="502"/>
      <c r="K463" s="502"/>
      <c r="L463" s="502"/>
      <c r="M463" s="502"/>
      <c r="N463" s="502"/>
      <c r="O463" s="502"/>
      <c r="P463" s="502"/>
      <c r="Q463" s="502"/>
      <c r="R463" s="502"/>
      <c r="S463" s="502"/>
      <c r="T463" s="502"/>
      <c r="U463" s="503"/>
      <c r="AA463" s="344"/>
      <c r="AB463" s="289"/>
      <c r="AC463" s="289"/>
    </row>
    <row r="464" spans="1:29" s="225" customFormat="1" ht="28.5" customHeight="1" outlineLevel="1" collapsed="1" thickTop="1">
      <c r="A464" s="340"/>
      <c r="B464" s="371">
        <v>1</v>
      </c>
      <c r="C464" s="285" t="s">
        <v>610</v>
      </c>
      <c r="D464" s="239" t="s">
        <v>1582</v>
      </c>
      <c r="E464" s="240" t="s">
        <v>1585</v>
      </c>
      <c r="F464" s="239" t="s">
        <v>744</v>
      </c>
      <c r="G464" s="239" t="s">
        <v>611</v>
      </c>
      <c r="H464" s="371" t="s">
        <v>24</v>
      </c>
      <c r="I464" s="371" t="s">
        <v>25</v>
      </c>
      <c r="J464" s="371" t="s">
        <v>45</v>
      </c>
      <c r="K464" s="371" t="s">
        <v>1583</v>
      </c>
      <c r="L464" s="241">
        <v>42.2</v>
      </c>
      <c r="M464" s="321">
        <v>2011</v>
      </c>
      <c r="N464" s="259"/>
      <c r="O464" s="259"/>
      <c r="P464" s="260" t="s">
        <v>48</v>
      </c>
      <c r="Q464" s="261">
        <v>8.4</v>
      </c>
      <c r="R464" s="262">
        <f t="shared" si="40"/>
        <v>354.48</v>
      </c>
      <c r="S464" s="261">
        <v>1</v>
      </c>
      <c r="T464" s="261">
        <f t="shared" si="41"/>
        <v>84.4</v>
      </c>
      <c r="U464" s="371">
        <v>4</v>
      </c>
      <c r="AA464" s="344"/>
      <c r="AB464" s="289"/>
      <c r="AC464" s="345"/>
    </row>
    <row r="465" spans="1:29" s="225" customFormat="1" ht="27" customHeight="1" outlineLevel="1">
      <c r="A465" s="318"/>
      <c r="B465" s="371">
        <v>2</v>
      </c>
      <c r="C465" s="285" t="s">
        <v>610</v>
      </c>
      <c r="D465" s="239" t="s">
        <v>1582</v>
      </c>
      <c r="E465" s="240" t="s">
        <v>925</v>
      </c>
      <c r="F465" s="239" t="s">
        <v>612</v>
      </c>
      <c r="G465" s="239" t="s">
        <v>613</v>
      </c>
      <c r="H465" s="371" t="s">
        <v>24</v>
      </c>
      <c r="I465" s="371" t="s">
        <v>25</v>
      </c>
      <c r="J465" s="371" t="s">
        <v>45</v>
      </c>
      <c r="K465" s="371" t="s">
        <v>1211</v>
      </c>
      <c r="L465" s="241">
        <v>48.2</v>
      </c>
      <c r="M465" s="321">
        <v>2000</v>
      </c>
      <c r="N465" s="242"/>
      <c r="O465" s="242"/>
      <c r="P465" s="369" t="s">
        <v>28</v>
      </c>
      <c r="Q465" s="239">
        <v>10</v>
      </c>
      <c r="R465" s="244">
        <f t="shared" si="40"/>
        <v>482</v>
      </c>
      <c r="S465" s="239">
        <v>0.75</v>
      </c>
      <c r="T465" s="239">
        <f t="shared" si="41"/>
        <v>72.300000000000011</v>
      </c>
      <c r="U465" s="368">
        <v>4</v>
      </c>
      <c r="AA465" s="344"/>
      <c r="AB465" s="289"/>
      <c r="AC465" s="289"/>
    </row>
    <row r="466" spans="1:29" s="225" customFormat="1" ht="19.5" customHeight="1" outlineLevel="1">
      <c r="A466" s="367">
        <v>343</v>
      </c>
      <c r="B466" s="371">
        <v>3</v>
      </c>
      <c r="C466" s="285" t="s">
        <v>610</v>
      </c>
      <c r="D466" s="239" t="s">
        <v>1584</v>
      </c>
      <c r="E466" s="240" t="s">
        <v>1587</v>
      </c>
      <c r="F466" s="239" t="s">
        <v>614</v>
      </c>
      <c r="G466" s="239" t="s">
        <v>616</v>
      </c>
      <c r="H466" s="371" t="s">
        <v>24</v>
      </c>
      <c r="I466" s="371" t="s">
        <v>25</v>
      </c>
      <c r="J466" s="371" t="s">
        <v>45</v>
      </c>
      <c r="K466" s="371" t="s">
        <v>1211</v>
      </c>
      <c r="L466" s="241">
        <v>17.46</v>
      </c>
      <c r="M466" s="321">
        <v>1965</v>
      </c>
      <c r="N466" s="246" t="s">
        <v>82</v>
      </c>
      <c r="O466" s="242"/>
      <c r="P466" s="369" t="s">
        <v>48</v>
      </c>
      <c r="Q466" s="239">
        <v>10</v>
      </c>
      <c r="R466" s="244">
        <f t="shared" ref="R466" si="42">Q466*L466</f>
        <v>174.60000000000002</v>
      </c>
      <c r="S466" s="239">
        <v>0.6</v>
      </c>
      <c r="T466" s="239">
        <f t="shared" ref="T466" si="43">S466*L466*2</f>
        <v>20.952000000000002</v>
      </c>
      <c r="U466" s="368">
        <v>3</v>
      </c>
      <c r="AA466" s="344"/>
      <c r="AB466" s="289"/>
      <c r="AC466" s="289"/>
    </row>
    <row r="467" spans="1:29" s="225" customFormat="1" ht="15" customHeight="1" outlineLevel="1">
      <c r="A467" s="367"/>
      <c r="B467" s="371">
        <v>4</v>
      </c>
      <c r="C467" s="285" t="s">
        <v>610</v>
      </c>
      <c r="D467" s="239" t="s">
        <v>1584</v>
      </c>
      <c r="E467" s="240" t="s">
        <v>1586</v>
      </c>
      <c r="F467" s="239" t="s">
        <v>614</v>
      </c>
      <c r="G467" s="239" t="s">
        <v>615</v>
      </c>
      <c r="H467" s="371" t="s">
        <v>24</v>
      </c>
      <c r="I467" s="371" t="s">
        <v>25</v>
      </c>
      <c r="J467" s="371" t="s">
        <v>45</v>
      </c>
      <c r="K467" s="371" t="s">
        <v>1211</v>
      </c>
      <c r="L467" s="241">
        <v>28.87</v>
      </c>
      <c r="M467" s="321">
        <v>1965</v>
      </c>
      <c r="N467" s="246" t="s">
        <v>82</v>
      </c>
      <c r="O467" s="242"/>
      <c r="P467" s="369" t="s">
        <v>48</v>
      </c>
      <c r="Q467" s="239">
        <v>10</v>
      </c>
      <c r="R467" s="244">
        <f t="shared" si="40"/>
        <v>288.7</v>
      </c>
      <c r="S467" s="239">
        <v>0.7</v>
      </c>
      <c r="T467" s="239">
        <f t="shared" si="41"/>
        <v>40.417999999999999</v>
      </c>
      <c r="U467" s="368">
        <v>3</v>
      </c>
      <c r="AA467" s="344"/>
      <c r="AB467" s="289"/>
      <c r="AC467" s="289"/>
    </row>
    <row r="468" spans="1:29" s="225" customFormat="1" ht="15" customHeight="1" outlineLevel="1">
      <c r="A468" s="367">
        <v>344</v>
      </c>
      <c r="B468" s="371">
        <v>5</v>
      </c>
      <c r="C468" s="285" t="s">
        <v>610</v>
      </c>
      <c r="D468" s="239" t="s">
        <v>1584</v>
      </c>
      <c r="E468" s="240" t="s">
        <v>1052</v>
      </c>
      <c r="F468" s="239" t="s">
        <v>617</v>
      </c>
      <c r="G468" s="239" t="s">
        <v>100</v>
      </c>
      <c r="H468" s="371" t="s">
        <v>24</v>
      </c>
      <c r="I468" s="371" t="s">
        <v>25</v>
      </c>
      <c r="J468" s="371" t="s">
        <v>26</v>
      </c>
      <c r="K468" s="371" t="s">
        <v>1588</v>
      </c>
      <c r="L468" s="241">
        <v>235.15</v>
      </c>
      <c r="M468" s="321">
        <v>1991</v>
      </c>
      <c r="N468" s="242"/>
      <c r="O468" s="242"/>
      <c r="P468" s="369" t="s">
        <v>28</v>
      </c>
      <c r="Q468" s="239">
        <v>10</v>
      </c>
      <c r="R468" s="244">
        <f t="shared" si="40"/>
        <v>2351.5</v>
      </c>
      <c r="S468" s="239">
        <v>1.5</v>
      </c>
      <c r="T468" s="239">
        <f t="shared" si="41"/>
        <v>705.45</v>
      </c>
      <c r="U468" s="368">
        <v>3</v>
      </c>
      <c r="AA468" s="344"/>
      <c r="AB468" s="289"/>
      <c r="AC468" s="289"/>
    </row>
    <row r="469" spans="1:29" ht="15" customHeight="1" outlineLevel="1">
      <c r="A469" s="367">
        <v>346</v>
      </c>
      <c r="B469" s="371">
        <v>6</v>
      </c>
      <c r="C469" s="285" t="s">
        <v>610</v>
      </c>
      <c r="D469" s="239" t="s">
        <v>1584</v>
      </c>
      <c r="E469" s="240" t="s">
        <v>1053</v>
      </c>
      <c r="F469" s="239" t="s">
        <v>618</v>
      </c>
      <c r="G469" s="239" t="s">
        <v>619</v>
      </c>
      <c r="H469" s="371" t="s">
        <v>24</v>
      </c>
      <c r="I469" s="371" t="s">
        <v>25</v>
      </c>
      <c r="J469" s="371" t="s">
        <v>45</v>
      </c>
      <c r="K469" s="371" t="s">
        <v>1276</v>
      </c>
      <c r="L469" s="241">
        <v>24.1</v>
      </c>
      <c r="M469" s="408">
        <v>2005</v>
      </c>
      <c r="N469" s="242"/>
      <c r="O469" s="242"/>
      <c r="P469" s="369" t="s">
        <v>48</v>
      </c>
      <c r="Q469" s="239">
        <v>8.5</v>
      </c>
      <c r="R469" s="244">
        <f t="shared" si="40"/>
        <v>204.85000000000002</v>
      </c>
      <c r="S469" s="239">
        <v>0</v>
      </c>
      <c r="T469" s="239">
        <f t="shared" si="41"/>
        <v>0</v>
      </c>
      <c r="U469" s="368">
        <v>3</v>
      </c>
    </row>
    <row r="470" spans="1:29" ht="31.5" customHeight="1" outlineLevel="1">
      <c r="A470" s="367">
        <v>347</v>
      </c>
      <c r="B470" s="371">
        <v>7</v>
      </c>
      <c r="C470" s="285" t="s">
        <v>610</v>
      </c>
      <c r="D470" s="239" t="s">
        <v>1827</v>
      </c>
      <c r="E470" s="240" t="s">
        <v>790</v>
      </c>
      <c r="F470" s="239" t="s">
        <v>620</v>
      </c>
      <c r="G470" s="239" t="s">
        <v>621</v>
      </c>
      <c r="H470" s="371" t="s">
        <v>24</v>
      </c>
      <c r="I470" s="371" t="s">
        <v>25</v>
      </c>
      <c r="J470" s="371" t="s">
        <v>45</v>
      </c>
      <c r="K470" s="371" t="s">
        <v>1590</v>
      </c>
      <c r="L470" s="241">
        <v>23.1</v>
      </c>
      <c r="M470" s="321">
        <v>1998</v>
      </c>
      <c r="N470" s="242"/>
      <c r="O470" s="242"/>
      <c r="P470" s="369" t="s">
        <v>28</v>
      </c>
      <c r="Q470" s="239">
        <v>8</v>
      </c>
      <c r="R470" s="244">
        <f t="shared" si="40"/>
        <v>184.8</v>
      </c>
      <c r="S470" s="239">
        <v>0.75</v>
      </c>
      <c r="T470" s="239">
        <f t="shared" si="41"/>
        <v>34.650000000000006</v>
      </c>
      <c r="U470" s="368">
        <v>4</v>
      </c>
    </row>
    <row r="471" spans="1:29" ht="27" customHeight="1" outlineLevel="1">
      <c r="A471" s="367">
        <v>348</v>
      </c>
      <c r="B471" s="371">
        <v>8</v>
      </c>
      <c r="C471" s="285" t="s">
        <v>610</v>
      </c>
      <c r="D471" s="239" t="s">
        <v>1827</v>
      </c>
      <c r="E471" s="240" t="s">
        <v>829</v>
      </c>
      <c r="F471" s="239" t="s">
        <v>622</v>
      </c>
      <c r="G471" s="239" t="s">
        <v>623</v>
      </c>
      <c r="H471" s="371" t="s">
        <v>24</v>
      </c>
      <c r="I471" s="371" t="s">
        <v>25</v>
      </c>
      <c r="J471" s="371" t="s">
        <v>45</v>
      </c>
      <c r="K471" s="371" t="s">
        <v>1591</v>
      </c>
      <c r="L471" s="241">
        <v>24.1</v>
      </c>
      <c r="M471" s="408">
        <v>2003</v>
      </c>
      <c r="N471" s="242"/>
      <c r="O471" s="242"/>
      <c r="P471" s="369" t="s">
        <v>28</v>
      </c>
      <c r="Q471" s="239">
        <v>8.52</v>
      </c>
      <c r="R471" s="244">
        <f t="shared" si="40"/>
        <v>205.33199999999999</v>
      </c>
      <c r="S471" s="239">
        <v>1</v>
      </c>
      <c r="T471" s="239">
        <f t="shared" si="41"/>
        <v>48.2</v>
      </c>
      <c r="U471" s="368">
        <v>4</v>
      </c>
    </row>
    <row r="472" spans="1:29" ht="27" customHeight="1" outlineLevel="1">
      <c r="A472" s="367">
        <v>349</v>
      </c>
      <c r="B472" s="371">
        <v>9</v>
      </c>
      <c r="C472" s="285" t="s">
        <v>610</v>
      </c>
      <c r="D472" s="239" t="s">
        <v>1827</v>
      </c>
      <c r="E472" s="240" t="s">
        <v>1589</v>
      </c>
      <c r="F472" s="239" t="s">
        <v>637</v>
      </c>
      <c r="G472" s="239" t="s">
        <v>60</v>
      </c>
      <c r="H472" s="371" t="s">
        <v>24</v>
      </c>
      <c r="I472" s="371" t="s">
        <v>25</v>
      </c>
      <c r="J472" s="371" t="s">
        <v>45</v>
      </c>
      <c r="K472" s="371" t="s">
        <v>1592</v>
      </c>
      <c r="L472" s="241">
        <v>15.1</v>
      </c>
      <c r="M472" s="321">
        <v>2000</v>
      </c>
      <c r="N472" s="242"/>
      <c r="O472" s="242"/>
      <c r="P472" s="369" t="s">
        <v>28</v>
      </c>
      <c r="Q472" s="239">
        <v>8.7200000000000006</v>
      </c>
      <c r="R472" s="244">
        <f t="shared" si="40"/>
        <v>131.672</v>
      </c>
      <c r="S472" s="239">
        <v>1</v>
      </c>
      <c r="T472" s="239">
        <f t="shared" si="41"/>
        <v>30.2</v>
      </c>
      <c r="U472" s="368">
        <v>4</v>
      </c>
    </row>
    <row r="473" spans="1:29" ht="27" customHeight="1" outlineLevel="1">
      <c r="A473" s="367">
        <v>350</v>
      </c>
      <c r="B473" s="371">
        <v>10</v>
      </c>
      <c r="C473" s="285" t="s">
        <v>610</v>
      </c>
      <c r="D473" s="239" t="s">
        <v>1594</v>
      </c>
      <c r="E473" s="240" t="s">
        <v>792</v>
      </c>
      <c r="F473" s="239" t="s">
        <v>59</v>
      </c>
      <c r="G473" s="239" t="s">
        <v>627</v>
      </c>
      <c r="H473" s="371" t="s">
        <v>24</v>
      </c>
      <c r="I473" s="371" t="s">
        <v>25</v>
      </c>
      <c r="J473" s="371" t="s">
        <v>127</v>
      </c>
      <c r="K473" s="371" t="s">
        <v>27</v>
      </c>
      <c r="L473" s="241">
        <v>10</v>
      </c>
      <c r="M473" s="321">
        <v>1987</v>
      </c>
      <c r="N473" s="242"/>
      <c r="O473" s="242"/>
      <c r="P473" s="369" t="s">
        <v>41</v>
      </c>
      <c r="Q473" s="239">
        <v>6</v>
      </c>
      <c r="R473" s="244">
        <f t="shared" si="40"/>
        <v>60</v>
      </c>
      <c r="S473" s="239">
        <v>0</v>
      </c>
      <c r="T473" s="239">
        <f t="shared" si="41"/>
        <v>0</v>
      </c>
      <c r="U473" s="368">
        <v>5</v>
      </c>
    </row>
    <row r="474" spans="1:29" ht="15" customHeight="1" outlineLevel="1">
      <c r="A474" s="367">
        <v>351</v>
      </c>
      <c r="B474" s="371">
        <v>11</v>
      </c>
      <c r="C474" s="285" t="s">
        <v>610</v>
      </c>
      <c r="D474" s="239" t="s">
        <v>1593</v>
      </c>
      <c r="E474" s="240" t="s">
        <v>1059</v>
      </c>
      <c r="F474" s="239" t="s">
        <v>630</v>
      </c>
      <c r="G474" s="239" t="s">
        <v>631</v>
      </c>
      <c r="H474" s="371" t="s">
        <v>24</v>
      </c>
      <c r="I474" s="371" t="s">
        <v>25</v>
      </c>
      <c r="J474" s="371" t="s">
        <v>72</v>
      </c>
      <c r="K474" s="371" t="s">
        <v>1142</v>
      </c>
      <c r="L474" s="241">
        <v>9.5</v>
      </c>
      <c r="M474" s="321">
        <v>1995</v>
      </c>
      <c r="N474" s="242"/>
      <c r="O474" s="242"/>
      <c r="P474" s="369" t="s">
        <v>28</v>
      </c>
      <c r="Q474" s="239">
        <v>7</v>
      </c>
      <c r="R474" s="244">
        <f t="shared" si="40"/>
        <v>66.5</v>
      </c>
      <c r="S474" s="239">
        <v>1</v>
      </c>
      <c r="T474" s="239">
        <f t="shared" si="41"/>
        <v>19</v>
      </c>
      <c r="U474" s="368">
        <v>4</v>
      </c>
    </row>
    <row r="475" spans="1:29" ht="15" customHeight="1" outlineLevel="1">
      <c r="A475" s="367">
        <v>352</v>
      </c>
      <c r="B475" s="371">
        <v>12</v>
      </c>
      <c r="C475" s="285" t="s">
        <v>610</v>
      </c>
      <c r="D475" s="239" t="s">
        <v>1595</v>
      </c>
      <c r="E475" s="240" t="s">
        <v>1060</v>
      </c>
      <c r="F475" s="239" t="s">
        <v>633</v>
      </c>
      <c r="G475" s="239" t="s">
        <v>599</v>
      </c>
      <c r="H475" s="371" t="s">
        <v>24</v>
      </c>
      <c r="I475" s="371" t="s">
        <v>25</v>
      </c>
      <c r="J475" s="371" t="s">
        <v>45</v>
      </c>
      <c r="K475" s="371" t="s">
        <v>1212</v>
      </c>
      <c r="L475" s="241">
        <v>85.92</v>
      </c>
      <c r="M475" s="321">
        <v>2000</v>
      </c>
      <c r="N475" s="246" t="s">
        <v>47</v>
      </c>
      <c r="O475" s="242"/>
      <c r="P475" s="369" t="s">
        <v>48</v>
      </c>
      <c r="Q475" s="239">
        <v>8</v>
      </c>
      <c r="R475" s="244">
        <f t="shared" si="40"/>
        <v>687.36</v>
      </c>
      <c r="S475" s="239">
        <v>1</v>
      </c>
      <c r="T475" s="239">
        <f t="shared" si="41"/>
        <v>171.84</v>
      </c>
      <c r="U475" s="368">
        <v>4</v>
      </c>
    </row>
    <row r="476" spans="1:29" ht="15" customHeight="1" outlineLevel="1">
      <c r="A476" s="367">
        <v>353</v>
      </c>
      <c r="B476" s="371">
        <v>13</v>
      </c>
      <c r="C476" s="285" t="s">
        <v>610</v>
      </c>
      <c r="D476" s="239" t="s">
        <v>1595</v>
      </c>
      <c r="E476" s="240" t="s">
        <v>1836</v>
      </c>
      <c r="F476" s="239" t="s">
        <v>634</v>
      </c>
      <c r="G476" s="239" t="s">
        <v>635</v>
      </c>
      <c r="H476" s="371" t="s">
        <v>24</v>
      </c>
      <c r="I476" s="371" t="s">
        <v>121</v>
      </c>
      <c r="J476" s="371" t="s">
        <v>127</v>
      </c>
      <c r="K476" s="371" t="s">
        <v>27</v>
      </c>
      <c r="L476" s="241">
        <v>39</v>
      </c>
      <c r="M476" s="321">
        <v>1988</v>
      </c>
      <c r="N476" s="246" t="s">
        <v>168</v>
      </c>
      <c r="O476" s="242"/>
      <c r="P476" s="369" t="s">
        <v>28</v>
      </c>
      <c r="Q476" s="239">
        <v>8</v>
      </c>
      <c r="R476" s="244">
        <f t="shared" si="40"/>
        <v>312</v>
      </c>
      <c r="S476" s="239">
        <v>1</v>
      </c>
      <c r="T476" s="239">
        <f t="shared" si="41"/>
        <v>78</v>
      </c>
      <c r="U476" s="368">
        <v>4</v>
      </c>
    </row>
    <row r="477" spans="1:29" ht="15" customHeight="1" outlineLevel="1">
      <c r="A477" s="367">
        <v>354</v>
      </c>
      <c r="B477" s="371">
        <v>14</v>
      </c>
      <c r="C477" s="285" t="s">
        <v>610</v>
      </c>
      <c r="D477" s="239" t="s">
        <v>1596</v>
      </c>
      <c r="E477" s="240" t="s">
        <v>929</v>
      </c>
      <c r="F477" s="239" t="s">
        <v>630</v>
      </c>
      <c r="G477" s="239" t="s">
        <v>599</v>
      </c>
      <c r="H477" s="371" t="s">
        <v>24</v>
      </c>
      <c r="I477" s="371" t="s">
        <v>25</v>
      </c>
      <c r="J477" s="371" t="s">
        <v>26</v>
      </c>
      <c r="K477" s="371" t="s">
        <v>1597</v>
      </c>
      <c r="L477" s="241">
        <v>80</v>
      </c>
      <c r="M477" s="321">
        <v>1974</v>
      </c>
      <c r="N477" s="242"/>
      <c r="O477" s="242"/>
      <c r="P477" s="369" t="s">
        <v>41</v>
      </c>
      <c r="Q477" s="239">
        <v>6</v>
      </c>
      <c r="R477" s="244">
        <f t="shared" si="40"/>
        <v>480</v>
      </c>
      <c r="S477" s="239">
        <v>1</v>
      </c>
      <c r="T477" s="239">
        <f t="shared" si="41"/>
        <v>160</v>
      </c>
      <c r="U477" s="371">
        <v>4</v>
      </c>
      <c r="AC477" s="345"/>
    </row>
    <row r="478" spans="1:29" s="225" customFormat="1" ht="15" customHeight="1" outlineLevel="1">
      <c r="A478" s="367">
        <v>355</v>
      </c>
      <c r="B478" s="229">
        <v>15</v>
      </c>
      <c r="C478" s="394" t="s">
        <v>610</v>
      </c>
      <c r="D478" s="278" t="s">
        <v>1599</v>
      </c>
      <c r="E478" s="279" t="s">
        <v>1598</v>
      </c>
      <c r="F478" s="278" t="s">
        <v>1600</v>
      </c>
      <c r="G478" s="278" t="s">
        <v>635</v>
      </c>
      <c r="H478" s="229" t="s">
        <v>24</v>
      </c>
      <c r="I478" s="229" t="s">
        <v>25</v>
      </c>
      <c r="J478" s="229" t="s">
        <v>45</v>
      </c>
      <c r="K478" s="229" t="s">
        <v>1212</v>
      </c>
      <c r="L478" s="280">
        <v>42.2</v>
      </c>
      <c r="M478" s="409">
        <v>2013</v>
      </c>
      <c r="N478" s="281"/>
      <c r="O478" s="281"/>
      <c r="P478" s="282" t="s">
        <v>48</v>
      </c>
      <c r="Q478" s="278"/>
      <c r="R478" s="283"/>
      <c r="S478" s="278"/>
      <c r="T478" s="278"/>
      <c r="U478" s="229">
        <v>4</v>
      </c>
      <c r="AA478" s="344"/>
      <c r="AB478" s="289"/>
      <c r="AC478" s="289"/>
    </row>
    <row r="479" spans="1:29" s="225" customFormat="1" ht="15" customHeight="1">
      <c r="A479" s="367">
        <v>356</v>
      </c>
      <c r="B479" s="499"/>
      <c r="C479" s="508"/>
      <c r="D479" s="508"/>
      <c r="E479" s="508"/>
      <c r="F479" s="508"/>
      <c r="G479" s="508"/>
      <c r="H479" s="500"/>
      <c r="I479" s="371" t="s">
        <v>1131</v>
      </c>
      <c r="J479" s="499">
        <f>COUNTIF(I464:I478,I465)</f>
        <v>14</v>
      </c>
      <c r="K479" s="500"/>
      <c r="L479" s="241">
        <f>SUM(L464:L478)-L476</f>
        <v>685.90000000000009</v>
      </c>
      <c r="M479" s="321" t="s">
        <v>1095</v>
      </c>
      <c r="N479" s="242"/>
      <c r="O479" s="242"/>
      <c r="P479" s="239"/>
      <c r="Q479" s="239"/>
      <c r="R479" s="244"/>
      <c r="S479" s="239"/>
      <c r="T479" s="239"/>
      <c r="U479" s="371"/>
      <c r="AA479" s="344"/>
      <c r="AB479" s="289"/>
      <c r="AC479" s="289"/>
    </row>
    <row r="480" spans="1:29" s="225" customFormat="1" ht="15" customHeight="1">
      <c r="A480" s="367"/>
      <c r="B480" s="499"/>
      <c r="C480" s="508"/>
      <c r="D480" s="508"/>
      <c r="E480" s="508"/>
      <c r="F480" s="508"/>
      <c r="G480" s="508"/>
      <c r="H480" s="500"/>
      <c r="I480" s="371" t="s">
        <v>51</v>
      </c>
      <c r="J480" s="499">
        <f>COUNTIF(I464:I478,I480)</f>
        <v>0</v>
      </c>
      <c r="K480" s="500"/>
      <c r="L480" s="241">
        <v>0</v>
      </c>
      <c r="M480" s="321" t="s">
        <v>1095</v>
      </c>
      <c r="N480" s="242"/>
      <c r="O480" s="242"/>
      <c r="P480" s="239"/>
      <c r="Q480" s="239"/>
      <c r="R480" s="244"/>
      <c r="S480" s="239"/>
      <c r="T480" s="239"/>
      <c r="U480" s="371"/>
      <c r="AA480" s="344"/>
      <c r="AB480" s="289"/>
      <c r="AC480" s="289"/>
    </row>
    <row r="481" spans="1:29" s="225" customFormat="1" ht="15" customHeight="1">
      <c r="A481" s="367"/>
      <c r="B481" s="499"/>
      <c r="C481" s="508"/>
      <c r="D481" s="508"/>
      <c r="E481" s="508"/>
      <c r="F481" s="508"/>
      <c r="G481" s="508"/>
      <c r="H481" s="500"/>
      <c r="I481" s="371" t="s">
        <v>121</v>
      </c>
      <c r="J481" s="499">
        <f>COUNTIF(I464:I478,I476)</f>
        <v>1</v>
      </c>
      <c r="K481" s="500"/>
      <c r="L481" s="241">
        <f>L476</f>
        <v>39</v>
      </c>
      <c r="M481" s="321" t="s">
        <v>1095</v>
      </c>
      <c r="N481" s="242"/>
      <c r="O481" s="242"/>
      <c r="P481" s="239"/>
      <c r="Q481" s="239"/>
      <c r="R481" s="244"/>
      <c r="S481" s="239"/>
      <c r="T481" s="239"/>
      <c r="U481" s="371"/>
      <c r="AA481" s="344"/>
      <c r="AB481" s="289"/>
      <c r="AC481" s="289"/>
    </row>
    <row r="482" spans="1:29" s="225" customFormat="1" ht="15" customHeight="1">
      <c r="A482" s="367"/>
      <c r="B482" s="499"/>
      <c r="C482" s="508"/>
      <c r="D482" s="508"/>
      <c r="E482" s="508"/>
      <c r="F482" s="508"/>
      <c r="G482" s="508"/>
      <c r="H482" s="508"/>
      <c r="I482" s="508"/>
      <c r="J482" s="371">
        <f>SUM(J479:K481)</f>
        <v>15</v>
      </c>
      <c r="K482" s="370" t="s">
        <v>1085</v>
      </c>
      <c r="L482" s="241">
        <f>SUM(L464:L478)</f>
        <v>724.90000000000009</v>
      </c>
      <c r="M482" s="321" t="s">
        <v>1095</v>
      </c>
      <c r="N482" s="242"/>
      <c r="O482" s="242"/>
      <c r="P482" s="239"/>
      <c r="Q482" s="239"/>
      <c r="R482" s="244"/>
      <c r="S482" s="239"/>
      <c r="T482" s="239"/>
      <c r="U482" s="371"/>
      <c r="AA482" s="344"/>
      <c r="AB482" s="289"/>
      <c r="AC482" s="289"/>
    </row>
    <row r="483" spans="1:29" s="225" customFormat="1" ht="15.75" customHeight="1" thickBot="1">
      <c r="A483" s="333">
        <v>357</v>
      </c>
      <c r="B483" s="501" t="s">
        <v>1118</v>
      </c>
      <c r="C483" s="502"/>
      <c r="D483" s="502"/>
      <c r="E483" s="502"/>
      <c r="F483" s="502"/>
      <c r="G483" s="502"/>
      <c r="H483" s="502"/>
      <c r="I483" s="502"/>
      <c r="J483" s="502"/>
      <c r="K483" s="502"/>
      <c r="L483" s="502"/>
      <c r="M483" s="502"/>
      <c r="N483" s="502"/>
      <c r="O483" s="502"/>
      <c r="P483" s="502"/>
      <c r="Q483" s="502"/>
      <c r="R483" s="502"/>
      <c r="S483" s="502"/>
      <c r="T483" s="502"/>
      <c r="U483" s="503"/>
      <c r="AA483" s="344"/>
      <c r="AB483" s="289"/>
      <c r="AC483" s="345"/>
    </row>
    <row r="484" spans="1:29" s="225" customFormat="1" ht="25.5" customHeight="1" outlineLevel="1" collapsed="1" thickTop="1">
      <c r="A484" s="340"/>
      <c r="B484" s="335">
        <v>1</v>
      </c>
      <c r="C484" s="286" t="s">
        <v>638</v>
      </c>
      <c r="D484" s="239" t="s">
        <v>1653</v>
      </c>
      <c r="E484" s="240" t="s">
        <v>803</v>
      </c>
      <c r="F484" s="239" t="s">
        <v>639</v>
      </c>
      <c r="G484" s="239" t="s">
        <v>647</v>
      </c>
      <c r="H484" s="335" t="s">
        <v>24</v>
      </c>
      <c r="I484" s="335" t="s">
        <v>25</v>
      </c>
      <c r="J484" s="335" t="s">
        <v>26</v>
      </c>
      <c r="K484" s="371" t="s">
        <v>1274</v>
      </c>
      <c r="L484" s="241">
        <v>30</v>
      </c>
      <c r="M484" s="321">
        <v>1989</v>
      </c>
      <c r="N484" s="259"/>
      <c r="O484" s="259"/>
      <c r="P484" s="260" t="s">
        <v>28</v>
      </c>
      <c r="Q484" s="261">
        <v>8.25</v>
      </c>
      <c r="R484" s="262">
        <f t="shared" si="40"/>
        <v>247.5</v>
      </c>
      <c r="S484" s="261">
        <v>1</v>
      </c>
      <c r="T484" s="261">
        <f t="shared" si="41"/>
        <v>60</v>
      </c>
      <c r="U484" s="335">
        <v>4</v>
      </c>
      <c r="AA484" s="344"/>
      <c r="AB484" s="289"/>
      <c r="AC484" s="345"/>
    </row>
    <row r="485" spans="1:29" s="225" customFormat="1" ht="27" customHeight="1" outlineLevel="1">
      <c r="A485" s="318"/>
      <c r="B485" s="335">
        <v>2</v>
      </c>
      <c r="C485" s="286" t="s">
        <v>638</v>
      </c>
      <c r="D485" s="239" t="s">
        <v>1653</v>
      </c>
      <c r="E485" s="240" t="s">
        <v>1062</v>
      </c>
      <c r="F485" s="239" t="s">
        <v>1654</v>
      </c>
      <c r="G485" s="239" t="s">
        <v>327</v>
      </c>
      <c r="H485" s="335" t="s">
        <v>24</v>
      </c>
      <c r="I485" s="335" t="s">
        <v>25</v>
      </c>
      <c r="J485" s="335" t="s">
        <v>26</v>
      </c>
      <c r="K485" s="371" t="s">
        <v>1656</v>
      </c>
      <c r="L485" s="241">
        <v>43</v>
      </c>
      <c r="M485" s="321">
        <v>1997</v>
      </c>
      <c r="N485" s="242"/>
      <c r="O485" s="242"/>
      <c r="P485" s="243" t="s">
        <v>28</v>
      </c>
      <c r="Q485" s="239">
        <v>8</v>
      </c>
      <c r="R485" s="244">
        <f t="shared" si="40"/>
        <v>344</v>
      </c>
      <c r="S485" s="239">
        <v>1</v>
      </c>
      <c r="T485" s="239">
        <f t="shared" si="41"/>
        <v>86</v>
      </c>
      <c r="U485" s="334">
        <v>4</v>
      </c>
      <c r="AA485" s="344"/>
      <c r="AB485" s="289"/>
      <c r="AC485" s="289"/>
    </row>
    <row r="486" spans="1:29" s="225" customFormat="1" ht="23.25" customHeight="1" outlineLevel="1">
      <c r="A486" s="333">
        <v>358</v>
      </c>
      <c r="B486" s="371">
        <v>3</v>
      </c>
      <c r="C486" s="286" t="s">
        <v>638</v>
      </c>
      <c r="D486" s="239" t="s">
        <v>1658</v>
      </c>
      <c r="E486" s="240" t="s">
        <v>1064</v>
      </c>
      <c r="F486" s="239" t="s">
        <v>1657</v>
      </c>
      <c r="G486" s="239" t="s">
        <v>646</v>
      </c>
      <c r="H486" s="335" t="s">
        <v>24</v>
      </c>
      <c r="I486" s="335" t="s">
        <v>25</v>
      </c>
      <c r="J486" s="335" t="s">
        <v>45</v>
      </c>
      <c r="K486" s="371" t="s">
        <v>1655</v>
      </c>
      <c r="L486" s="241">
        <v>24</v>
      </c>
      <c r="M486" s="321">
        <v>1984</v>
      </c>
      <c r="N486" s="246" t="s">
        <v>47</v>
      </c>
      <c r="O486" s="242"/>
      <c r="P486" s="243" t="s">
        <v>28</v>
      </c>
      <c r="Q486" s="239">
        <v>8</v>
      </c>
      <c r="R486" s="244">
        <f t="shared" si="40"/>
        <v>192</v>
      </c>
      <c r="S486" s="239">
        <v>1</v>
      </c>
      <c r="T486" s="239">
        <f t="shared" si="41"/>
        <v>48</v>
      </c>
      <c r="U486" s="334">
        <v>5</v>
      </c>
      <c r="AA486" s="344"/>
      <c r="AB486" s="289"/>
      <c r="AC486" s="289"/>
    </row>
    <row r="487" spans="1:29" s="225" customFormat="1" ht="55.5" customHeight="1" outlineLevel="1">
      <c r="A487" s="333">
        <v>360</v>
      </c>
      <c r="B487" s="371">
        <v>4</v>
      </c>
      <c r="C487" s="286" t="s">
        <v>638</v>
      </c>
      <c r="D487" s="239" t="s">
        <v>1659</v>
      </c>
      <c r="E487" s="240" t="s">
        <v>1065</v>
      </c>
      <c r="F487" s="239" t="s">
        <v>1662</v>
      </c>
      <c r="G487" s="239" t="s">
        <v>647</v>
      </c>
      <c r="H487" s="335" t="s">
        <v>24</v>
      </c>
      <c r="I487" s="335" t="s">
        <v>25</v>
      </c>
      <c r="J487" s="335" t="s">
        <v>72</v>
      </c>
      <c r="K487" s="371" t="s">
        <v>1660</v>
      </c>
      <c r="L487" s="241">
        <v>38</v>
      </c>
      <c r="M487" s="321" t="s">
        <v>133</v>
      </c>
      <c r="N487" s="242"/>
      <c r="O487" s="242"/>
      <c r="P487" s="243" t="s">
        <v>41</v>
      </c>
      <c r="Q487" s="239">
        <v>7.7</v>
      </c>
      <c r="R487" s="244">
        <f t="shared" si="40"/>
        <v>292.60000000000002</v>
      </c>
      <c r="S487" s="239">
        <v>1</v>
      </c>
      <c r="T487" s="239">
        <f t="shared" si="41"/>
        <v>76</v>
      </c>
      <c r="U487" s="334">
        <v>4</v>
      </c>
      <c r="AA487" s="344"/>
      <c r="AB487" s="289"/>
      <c r="AC487" s="289"/>
    </row>
    <row r="488" spans="1:29" s="225" customFormat="1" ht="55.5" customHeight="1" outlineLevel="1">
      <c r="A488" s="333">
        <v>361</v>
      </c>
      <c r="B488" s="371">
        <v>5</v>
      </c>
      <c r="C488" s="286" t="s">
        <v>638</v>
      </c>
      <c r="D488" s="239" t="s">
        <v>1659</v>
      </c>
      <c r="E488" s="240" t="s">
        <v>822</v>
      </c>
      <c r="F488" s="239" t="s">
        <v>1663</v>
      </c>
      <c r="G488" s="239" t="s">
        <v>648</v>
      </c>
      <c r="H488" s="335" t="s">
        <v>24</v>
      </c>
      <c r="I488" s="335" t="s">
        <v>25</v>
      </c>
      <c r="J488" s="335" t="s">
        <v>72</v>
      </c>
      <c r="K488" s="371" t="s">
        <v>1661</v>
      </c>
      <c r="L488" s="241">
        <v>16</v>
      </c>
      <c r="M488" s="321" t="s">
        <v>133</v>
      </c>
      <c r="N488" s="242"/>
      <c r="O488" s="242"/>
      <c r="P488" s="243" t="s">
        <v>41</v>
      </c>
      <c r="Q488" s="239">
        <v>8.1</v>
      </c>
      <c r="R488" s="244">
        <f t="shared" si="40"/>
        <v>129.6</v>
      </c>
      <c r="S488" s="239">
        <v>1</v>
      </c>
      <c r="T488" s="239">
        <f t="shared" si="41"/>
        <v>32</v>
      </c>
      <c r="U488" s="334">
        <v>4</v>
      </c>
      <c r="AA488" s="344"/>
      <c r="AB488" s="289"/>
      <c r="AC488" s="289"/>
    </row>
    <row r="489" spans="1:29" s="225" customFormat="1" ht="55.5" customHeight="1" outlineLevel="1">
      <c r="A489" s="333">
        <v>362</v>
      </c>
      <c r="B489" s="371">
        <v>6</v>
      </c>
      <c r="C489" s="286" t="s">
        <v>638</v>
      </c>
      <c r="D489" s="239" t="s">
        <v>1659</v>
      </c>
      <c r="E489" s="240" t="s">
        <v>1066</v>
      </c>
      <c r="F489" s="239" t="s">
        <v>650</v>
      </c>
      <c r="G489" s="239" t="s">
        <v>646</v>
      </c>
      <c r="H489" s="335" t="s">
        <v>24</v>
      </c>
      <c r="I489" s="335" t="s">
        <v>25</v>
      </c>
      <c r="J489" s="335" t="s">
        <v>72</v>
      </c>
      <c r="K489" s="371" t="s">
        <v>1661</v>
      </c>
      <c r="L489" s="241">
        <v>46</v>
      </c>
      <c r="M489" s="321" t="s">
        <v>133</v>
      </c>
      <c r="N489" s="242"/>
      <c r="O489" s="242"/>
      <c r="P489" s="243" t="s">
        <v>41</v>
      </c>
      <c r="Q489" s="239">
        <v>7.9</v>
      </c>
      <c r="R489" s="244">
        <f t="shared" si="40"/>
        <v>363.40000000000003</v>
      </c>
      <c r="S489" s="239">
        <v>1</v>
      </c>
      <c r="T489" s="239">
        <f t="shared" si="41"/>
        <v>92</v>
      </c>
      <c r="U489" s="334">
        <v>4</v>
      </c>
      <c r="AA489" s="344"/>
      <c r="AB489" s="289"/>
      <c r="AC489" s="289"/>
    </row>
    <row r="490" spans="1:29" s="225" customFormat="1" ht="31.5" customHeight="1" outlineLevel="1">
      <c r="A490" s="333">
        <v>363</v>
      </c>
      <c r="B490" s="371">
        <v>7</v>
      </c>
      <c r="C490" s="286" t="s">
        <v>638</v>
      </c>
      <c r="D490" s="239" t="s">
        <v>1828</v>
      </c>
      <c r="E490" s="240" t="s">
        <v>1067</v>
      </c>
      <c r="F490" s="239" t="s">
        <v>1664</v>
      </c>
      <c r="G490" s="239" t="s">
        <v>60</v>
      </c>
      <c r="H490" s="335" t="s">
        <v>24</v>
      </c>
      <c r="I490" s="335" t="s">
        <v>25</v>
      </c>
      <c r="J490" s="335" t="s">
        <v>45</v>
      </c>
      <c r="K490" s="371" t="s">
        <v>1299</v>
      </c>
      <c r="L490" s="241">
        <v>14.1</v>
      </c>
      <c r="M490" s="321">
        <v>1973</v>
      </c>
      <c r="N490" s="246" t="s">
        <v>47</v>
      </c>
      <c r="O490" s="242"/>
      <c r="P490" s="243" t="s">
        <v>28</v>
      </c>
      <c r="Q490" s="239">
        <v>8</v>
      </c>
      <c r="R490" s="244">
        <f t="shared" si="40"/>
        <v>112.8</v>
      </c>
      <c r="S490" s="239">
        <v>1</v>
      </c>
      <c r="T490" s="239">
        <f t="shared" si="41"/>
        <v>28.2</v>
      </c>
      <c r="U490" s="334">
        <v>5</v>
      </c>
      <c r="AA490" s="344"/>
      <c r="AB490" s="289"/>
      <c r="AC490" s="289"/>
    </row>
    <row r="491" spans="1:29" s="225" customFormat="1" ht="27" customHeight="1" outlineLevel="1">
      <c r="A491" s="333">
        <v>364</v>
      </c>
      <c r="B491" s="371">
        <v>8</v>
      </c>
      <c r="C491" s="286" t="s">
        <v>638</v>
      </c>
      <c r="D491" s="239" t="s">
        <v>1665</v>
      </c>
      <c r="E491" s="240" t="s">
        <v>1068</v>
      </c>
      <c r="F491" s="239" t="s">
        <v>1666</v>
      </c>
      <c r="G491" s="239" t="s">
        <v>647</v>
      </c>
      <c r="H491" s="335" t="s">
        <v>24</v>
      </c>
      <c r="I491" s="335" t="s">
        <v>25</v>
      </c>
      <c r="J491" s="335" t="s">
        <v>45</v>
      </c>
      <c r="K491" s="371" t="s">
        <v>1667</v>
      </c>
      <c r="L491" s="241">
        <v>30</v>
      </c>
      <c r="M491" s="408">
        <v>1994</v>
      </c>
      <c r="N491" s="242">
        <v>38718</v>
      </c>
      <c r="O491" s="242"/>
      <c r="P491" s="243" t="s">
        <v>48</v>
      </c>
      <c r="Q491" s="239">
        <v>8.36</v>
      </c>
      <c r="R491" s="244">
        <f t="shared" si="40"/>
        <v>250.79999999999998</v>
      </c>
      <c r="S491" s="239">
        <v>1</v>
      </c>
      <c r="T491" s="239">
        <f t="shared" si="41"/>
        <v>60</v>
      </c>
      <c r="U491" s="334">
        <v>5</v>
      </c>
      <c r="AA491" s="344"/>
      <c r="AB491" s="289"/>
      <c r="AC491" s="289"/>
    </row>
    <row r="492" spans="1:29" s="287" customFormat="1" ht="31.5" customHeight="1" outlineLevel="1">
      <c r="A492" s="333">
        <v>365</v>
      </c>
      <c r="B492" s="371">
        <v>9</v>
      </c>
      <c r="C492" s="286" t="s">
        <v>638</v>
      </c>
      <c r="D492" s="239" t="s">
        <v>1829</v>
      </c>
      <c r="E492" s="240" t="s">
        <v>1668</v>
      </c>
      <c r="F492" s="239" t="s">
        <v>1669</v>
      </c>
      <c r="G492" s="239" t="s">
        <v>303</v>
      </c>
      <c r="H492" s="335" t="s">
        <v>24</v>
      </c>
      <c r="I492" s="294" t="s">
        <v>51</v>
      </c>
      <c r="J492" s="371" t="s">
        <v>45</v>
      </c>
      <c r="K492" s="371" t="s">
        <v>1676</v>
      </c>
      <c r="L492" s="241">
        <v>35</v>
      </c>
      <c r="M492" s="321">
        <v>1975</v>
      </c>
      <c r="N492" s="235"/>
      <c r="O492" s="235"/>
      <c r="P492" s="236" t="s">
        <v>28</v>
      </c>
      <c r="Q492" s="239"/>
      <c r="R492" s="244"/>
      <c r="S492" s="239"/>
      <c r="T492" s="239"/>
      <c r="U492" s="334">
        <v>4</v>
      </c>
      <c r="AA492" s="344"/>
      <c r="AB492" s="289"/>
      <c r="AC492" s="289"/>
    </row>
    <row r="493" spans="1:29" s="225" customFormat="1" ht="31.5" customHeight="1" outlineLevel="1">
      <c r="A493" s="333">
        <v>366</v>
      </c>
      <c r="B493" s="371">
        <v>10</v>
      </c>
      <c r="C493" s="286" t="s">
        <v>638</v>
      </c>
      <c r="D493" s="239" t="s">
        <v>1829</v>
      </c>
      <c r="E493" s="240" t="s">
        <v>1671</v>
      </c>
      <c r="F493" s="239" t="s">
        <v>1669</v>
      </c>
      <c r="G493" s="239" t="s">
        <v>60</v>
      </c>
      <c r="H493" s="335" t="s">
        <v>24</v>
      </c>
      <c r="I493" s="335" t="s">
        <v>25</v>
      </c>
      <c r="J493" s="371" t="s">
        <v>45</v>
      </c>
      <c r="K493" s="371" t="s">
        <v>1675</v>
      </c>
      <c r="L493" s="241">
        <v>19</v>
      </c>
      <c r="M493" s="321">
        <v>1975</v>
      </c>
      <c r="N493" s="242"/>
      <c r="O493" s="242"/>
      <c r="P493" s="243" t="s">
        <v>28</v>
      </c>
      <c r="Q493" s="239"/>
      <c r="R493" s="244"/>
      <c r="S493" s="239"/>
      <c r="T493" s="239"/>
      <c r="U493" s="334">
        <v>4</v>
      </c>
      <c r="AA493" s="344"/>
      <c r="AB493" s="289"/>
      <c r="AC493" s="289"/>
    </row>
    <row r="494" spans="1:29" s="225" customFormat="1" ht="31.5" customHeight="1" outlineLevel="1">
      <c r="A494" s="333">
        <v>367</v>
      </c>
      <c r="B494" s="371">
        <v>11</v>
      </c>
      <c r="C494" s="286" t="s">
        <v>638</v>
      </c>
      <c r="D494" s="239" t="s">
        <v>1829</v>
      </c>
      <c r="E494" s="240" t="s">
        <v>1672</v>
      </c>
      <c r="F494" s="239" t="s">
        <v>1670</v>
      </c>
      <c r="G494" s="239" t="s">
        <v>652</v>
      </c>
      <c r="H494" s="335" t="s">
        <v>24</v>
      </c>
      <c r="I494" s="335" t="s">
        <v>25</v>
      </c>
      <c r="J494" s="371" t="s">
        <v>45</v>
      </c>
      <c r="K494" s="335" t="s">
        <v>116</v>
      </c>
      <c r="L494" s="241">
        <v>20</v>
      </c>
      <c r="M494" s="321">
        <v>1975</v>
      </c>
      <c r="N494" s="242"/>
      <c r="O494" s="242"/>
      <c r="P494" s="243" t="s">
        <v>28</v>
      </c>
      <c r="Q494" s="239"/>
      <c r="R494" s="244"/>
      <c r="S494" s="239"/>
      <c r="T494" s="239"/>
      <c r="U494" s="334">
        <v>4</v>
      </c>
      <c r="AA494" s="344"/>
      <c r="AB494" s="289"/>
      <c r="AC494" s="345"/>
    </row>
    <row r="495" spans="1:29" ht="66.75" customHeight="1" outlineLevel="1">
      <c r="A495" s="333">
        <v>368</v>
      </c>
      <c r="B495" s="229">
        <v>12</v>
      </c>
      <c r="C495" s="398" t="s">
        <v>638</v>
      </c>
      <c r="D495" s="278" t="s">
        <v>1830</v>
      </c>
      <c r="E495" s="279" t="s">
        <v>1129</v>
      </c>
      <c r="F495" s="399" t="s">
        <v>1673</v>
      </c>
      <c r="G495" s="278" t="s">
        <v>1084</v>
      </c>
      <c r="H495" s="229" t="s">
        <v>24</v>
      </c>
      <c r="I495" s="229" t="s">
        <v>25</v>
      </c>
      <c r="J495" s="229" t="s">
        <v>45</v>
      </c>
      <c r="K495" s="229" t="s">
        <v>1674</v>
      </c>
      <c r="L495" s="280">
        <v>43.5</v>
      </c>
      <c r="M495" s="409" t="s">
        <v>133</v>
      </c>
      <c r="N495" s="281"/>
      <c r="O495" s="281"/>
      <c r="P495" s="282"/>
      <c r="Q495" s="278"/>
      <c r="R495" s="278"/>
      <c r="S495" s="278"/>
      <c r="T495" s="282"/>
      <c r="U495" s="229">
        <v>4</v>
      </c>
      <c r="AC495" s="345"/>
    </row>
    <row r="496" spans="1:29" ht="15" customHeight="1">
      <c r="A496" s="333">
        <v>369</v>
      </c>
      <c r="B496" s="505"/>
      <c r="C496" s="505"/>
      <c r="D496" s="505"/>
      <c r="E496" s="505"/>
      <c r="F496" s="505"/>
      <c r="G496" s="505"/>
      <c r="H496" s="505"/>
      <c r="I496" s="371" t="s">
        <v>1131</v>
      </c>
      <c r="J496" s="505">
        <f>COUNTIF(I484:I495,I484)</f>
        <v>11</v>
      </c>
      <c r="K496" s="505"/>
      <c r="L496" s="241">
        <f>SUM(L484:L495)-L492</f>
        <v>323.60000000000002</v>
      </c>
      <c r="M496" s="419" t="s">
        <v>1736</v>
      </c>
      <c r="N496" s="242"/>
      <c r="O496" s="242"/>
      <c r="P496" s="239"/>
      <c r="Q496" s="239"/>
      <c r="R496" s="239"/>
      <c r="S496" s="239"/>
      <c r="T496" s="239"/>
      <c r="U496" s="371"/>
    </row>
    <row r="497" spans="1:29" ht="15" customHeight="1">
      <c r="A497" s="367"/>
      <c r="B497" s="505"/>
      <c r="C497" s="505"/>
      <c r="D497" s="505"/>
      <c r="E497" s="505"/>
      <c r="F497" s="505"/>
      <c r="G497" s="505"/>
      <c r="H497" s="505"/>
      <c r="I497" s="371" t="s">
        <v>51</v>
      </c>
      <c r="J497" s="505">
        <f>COUNTIF(I484:I495,I492)</f>
        <v>1</v>
      </c>
      <c r="K497" s="505"/>
      <c r="L497" s="241">
        <f>L492</f>
        <v>35</v>
      </c>
      <c r="M497" s="419" t="s">
        <v>1736</v>
      </c>
      <c r="N497" s="242"/>
      <c r="O497" s="242"/>
      <c r="P497" s="239"/>
      <c r="Q497" s="239"/>
      <c r="R497" s="239"/>
      <c r="S497" s="239"/>
      <c r="T497" s="239"/>
      <c r="U497" s="371"/>
    </row>
    <row r="498" spans="1:29" ht="15" customHeight="1">
      <c r="A498" s="367"/>
      <c r="B498" s="505"/>
      <c r="C498" s="505"/>
      <c r="D498" s="505"/>
      <c r="E498" s="505"/>
      <c r="F498" s="505"/>
      <c r="G498" s="505"/>
      <c r="H498" s="505"/>
      <c r="I498" s="371" t="s">
        <v>121</v>
      </c>
      <c r="J498" s="505">
        <f>COUNTIF(I484:I495,I498)</f>
        <v>0</v>
      </c>
      <c r="K498" s="505"/>
      <c r="L498" s="241">
        <v>0</v>
      </c>
      <c r="M498" s="419" t="s">
        <v>1736</v>
      </c>
      <c r="N498" s="242"/>
      <c r="O498" s="242"/>
      <c r="P498" s="239"/>
      <c r="Q498" s="239"/>
      <c r="R498" s="239"/>
      <c r="S498" s="239"/>
      <c r="T498" s="239"/>
      <c r="U498" s="371"/>
    </row>
    <row r="499" spans="1:29" ht="15" customHeight="1">
      <c r="A499" s="367"/>
      <c r="B499" s="505"/>
      <c r="C499" s="505"/>
      <c r="D499" s="505"/>
      <c r="E499" s="505"/>
      <c r="F499" s="505"/>
      <c r="G499" s="505"/>
      <c r="H499" s="505"/>
      <c r="I499" s="505"/>
      <c r="J499" s="371">
        <f>SUM(J496:K498)</f>
        <v>12</v>
      </c>
      <c r="K499" s="239" t="s">
        <v>1085</v>
      </c>
      <c r="L499" s="241">
        <f>SUM(L496:L498)</f>
        <v>358.6</v>
      </c>
      <c r="M499" s="321" t="s">
        <v>1095</v>
      </c>
      <c r="N499" s="328"/>
      <c r="O499" s="328"/>
      <c r="P499" s="293"/>
      <c r="U499" s="373"/>
    </row>
    <row r="500" spans="1:29" ht="15" customHeight="1">
      <c r="A500" s="333">
        <v>370</v>
      </c>
      <c r="B500" s="435"/>
      <c r="C500" s="436"/>
      <c r="D500" s="436"/>
      <c r="E500" s="436"/>
      <c r="F500" s="436"/>
      <c r="G500" s="436"/>
      <c r="H500" s="436"/>
      <c r="I500" s="436"/>
      <c r="J500" s="436"/>
      <c r="K500" s="437"/>
      <c r="L500" s="438"/>
      <c r="M500" s="439"/>
      <c r="N500" s="440"/>
      <c r="O500" s="440"/>
      <c r="P500" s="441"/>
      <c r="Q500" s="441"/>
      <c r="R500" s="441"/>
      <c r="S500" s="441"/>
      <c r="T500" s="441"/>
      <c r="U500" s="442"/>
      <c r="AC500" s="345"/>
    </row>
    <row r="501" spans="1:29" ht="24.75" customHeight="1">
      <c r="A501" s="367"/>
      <c r="B501" s="548"/>
      <c r="C501" s="549"/>
      <c r="D501" s="549"/>
      <c r="E501" s="549"/>
      <c r="F501" s="549"/>
      <c r="G501" s="549"/>
      <c r="H501" s="550"/>
      <c r="I501" s="443" t="s">
        <v>1131</v>
      </c>
      <c r="J501" s="539">
        <f>J34+J55+J79+J98+J120+J149+J162+J192+J215+J243+J262+J279+J293+J305+J322+J344+J360+J381+J394+J405+J426+J443+J459+J479+J496</f>
        <v>319</v>
      </c>
      <c r="K501" s="540"/>
      <c r="L501" s="444">
        <f>L34+L55+L79+L98+L120+L149+L162+L192+L215+L243+L262+L279+L293+L305+L322+L344+L360+L381+L394+L405+L426+L443+L459+L479+L496</f>
        <v>11617.330000000002</v>
      </c>
      <c r="M501" s="445" t="s">
        <v>1736</v>
      </c>
      <c r="N501" s="446"/>
      <c r="O501" s="446"/>
      <c r="P501" s="447"/>
      <c r="Q501" s="447"/>
      <c r="R501" s="447"/>
      <c r="S501" s="447"/>
      <c r="T501" s="447"/>
      <c r="U501" s="443"/>
      <c r="AC501" s="345"/>
    </row>
    <row r="502" spans="1:29" ht="15" customHeight="1">
      <c r="A502" s="367"/>
      <c r="B502" s="548"/>
      <c r="C502" s="549"/>
      <c r="D502" s="549"/>
      <c r="E502" s="549"/>
      <c r="F502" s="549"/>
      <c r="G502" s="549"/>
      <c r="H502" s="550"/>
      <c r="I502" s="443" t="s">
        <v>51</v>
      </c>
      <c r="J502" s="539">
        <f>J35+J56+J121+J150+J163+J216+J294+J323+J382+J406+J427+J444+J460+J497+J263</f>
        <v>27</v>
      </c>
      <c r="K502" s="540"/>
      <c r="L502" s="444">
        <f>L35+L56+L121+L150+L163+L216+L294+L323+L382+L406+L427+L444+L460+L497+L263</f>
        <v>978.03</v>
      </c>
      <c r="M502" s="445" t="s">
        <v>1736</v>
      </c>
      <c r="N502" s="446"/>
      <c r="O502" s="446"/>
      <c r="P502" s="447"/>
      <c r="Q502" s="447"/>
      <c r="R502" s="447"/>
      <c r="S502" s="447"/>
      <c r="T502" s="447"/>
      <c r="U502" s="443"/>
      <c r="AC502" s="345"/>
    </row>
    <row r="503" spans="1:29" ht="15" customHeight="1">
      <c r="A503" s="367"/>
      <c r="B503" s="548"/>
      <c r="C503" s="549"/>
      <c r="D503" s="549"/>
      <c r="E503" s="549"/>
      <c r="F503" s="549"/>
      <c r="G503" s="549"/>
      <c r="H503" s="550"/>
      <c r="I503" s="443" t="s">
        <v>121</v>
      </c>
      <c r="J503" s="540">
        <f>J122+J151+J164+J217+J245+J264+J281+J428+J481</f>
        <v>9</v>
      </c>
      <c r="K503" s="540"/>
      <c r="L503" s="444">
        <f>L498+L481+L461+L445+L428+L407+L396+L383+L362+L346+L324+L307+L295+L281+L264+L245+L217+L194+L164+L151+L122+L100+L81+L57+L36</f>
        <v>264.15000000000003</v>
      </c>
      <c r="M503" s="445" t="s">
        <v>1736</v>
      </c>
      <c r="N503" s="446"/>
      <c r="O503" s="446"/>
      <c r="P503" s="447"/>
      <c r="Q503" s="447"/>
      <c r="R503" s="447"/>
      <c r="S503" s="447"/>
      <c r="T503" s="447"/>
      <c r="U503" s="443"/>
      <c r="AC503" s="345"/>
    </row>
    <row r="504" spans="1:29" ht="15" customHeight="1">
      <c r="A504" s="367"/>
      <c r="B504" s="541" t="s">
        <v>1482</v>
      </c>
      <c r="C504" s="541"/>
      <c r="D504" s="541"/>
      <c r="E504" s="541"/>
      <c r="F504" s="541"/>
      <c r="G504" s="541"/>
      <c r="H504" s="541"/>
      <c r="I504" s="443" t="s">
        <v>1131</v>
      </c>
      <c r="J504" s="539">
        <f>J82+J195+J218+J265+J408</f>
        <v>6</v>
      </c>
      <c r="K504" s="540"/>
      <c r="L504" s="444">
        <f>L82+L195+L218+L265+L408</f>
        <v>399.80999999999995</v>
      </c>
      <c r="M504" s="445" t="s">
        <v>1736</v>
      </c>
      <c r="N504" s="446"/>
      <c r="O504" s="446"/>
      <c r="P504" s="447"/>
      <c r="Q504" s="447"/>
      <c r="R504" s="448"/>
      <c r="S504" s="447"/>
      <c r="T504" s="447"/>
      <c r="U504" s="443"/>
      <c r="AC504" s="345"/>
    </row>
    <row r="505" spans="1:29" ht="15" customHeight="1">
      <c r="A505" s="367"/>
      <c r="B505" s="542"/>
      <c r="C505" s="543"/>
      <c r="D505" s="543"/>
      <c r="E505" s="543"/>
      <c r="F505" s="543"/>
      <c r="G505" s="543"/>
      <c r="H505" s="544"/>
      <c r="I505" s="443" t="s">
        <v>1761</v>
      </c>
      <c r="J505" s="545">
        <v>2</v>
      </c>
      <c r="K505" s="546"/>
      <c r="L505" s="444">
        <f>71.58+11</f>
        <v>82.58</v>
      </c>
      <c r="M505" s="445" t="s">
        <v>1736</v>
      </c>
      <c r="N505" s="446"/>
      <c r="O505" s="446"/>
      <c r="P505" s="447"/>
      <c r="Q505" s="447"/>
      <c r="R505" s="448"/>
      <c r="S505" s="447"/>
      <c r="T505" s="447"/>
      <c r="U505" s="443"/>
      <c r="AC505" s="345"/>
    </row>
    <row r="506" spans="1:29" ht="15" customHeight="1">
      <c r="A506" s="429"/>
      <c r="B506" s="547"/>
      <c r="C506" s="547"/>
      <c r="D506" s="547"/>
      <c r="E506" s="547"/>
      <c r="F506" s="547"/>
      <c r="G506" s="547"/>
      <c r="H506" s="547"/>
      <c r="I506" s="547"/>
      <c r="J506" s="449">
        <f>J501+J502+J503+J505</f>
        <v>357</v>
      </c>
      <c r="K506" s="450" t="s">
        <v>1119</v>
      </c>
      <c r="L506" s="451">
        <f>L501+L502+L503+L505</f>
        <v>12942.090000000002</v>
      </c>
      <c r="M506" s="445" t="s">
        <v>1736</v>
      </c>
      <c r="N506" s="446"/>
      <c r="O506" s="446"/>
      <c r="P506" s="447"/>
      <c r="Q506" s="447"/>
      <c r="R506" s="447"/>
      <c r="S506" s="447"/>
      <c r="T506" s="447"/>
      <c r="U506" s="443"/>
      <c r="AC506" s="345"/>
    </row>
    <row r="507" spans="1:29" ht="15" customHeight="1" thickBot="1">
      <c r="A507" s="340"/>
      <c r="B507" s="289"/>
      <c r="C507" s="223"/>
      <c r="D507" s="223"/>
      <c r="E507" s="290"/>
      <c r="F507" s="223"/>
      <c r="G507" s="223"/>
      <c r="H507" s="291"/>
      <c r="I507" s="291"/>
      <c r="J507" s="291"/>
      <c r="K507" s="291"/>
      <c r="L507" s="292"/>
      <c r="M507" s="414"/>
      <c r="N507" s="288"/>
      <c r="O507" s="288"/>
      <c r="P507" s="223"/>
      <c r="Q507" s="223"/>
      <c r="R507" s="223"/>
      <c r="S507" s="223"/>
      <c r="T507" s="223"/>
      <c r="U507" s="291"/>
      <c r="AC507" s="345"/>
    </row>
    <row r="508" spans="1:29" ht="21.75" customHeight="1" thickTop="1" thickBot="1">
      <c r="A508" s="318"/>
      <c r="B508" s="289"/>
      <c r="C508" s="223"/>
      <c r="D508" s="223"/>
      <c r="E508" s="290"/>
      <c r="F508" s="470" t="s">
        <v>25</v>
      </c>
      <c r="G508" s="463">
        <f>J501</f>
        <v>319</v>
      </c>
      <c r="H508" s="464">
        <f>L501</f>
        <v>11617.330000000002</v>
      </c>
      <c r="I508" s="465" t="s">
        <v>1095</v>
      </c>
      <c r="J508" s="433"/>
      <c r="K508" s="291"/>
      <c r="L508" s="292"/>
      <c r="M508" s="414"/>
      <c r="N508" s="288"/>
      <c r="O508" s="288"/>
      <c r="P508" s="223"/>
      <c r="Q508" s="223"/>
      <c r="R508" s="223"/>
      <c r="S508" s="223"/>
      <c r="T508" s="223"/>
      <c r="U508" s="291"/>
    </row>
    <row r="509" spans="1:29" ht="15.75" customHeight="1" thickTop="1" thickBot="1">
      <c r="B509" s="289"/>
      <c r="C509" s="223"/>
      <c r="D509" s="223"/>
      <c r="E509" s="290"/>
      <c r="F509" s="470" t="s">
        <v>51</v>
      </c>
      <c r="G509" s="463">
        <f>J502</f>
        <v>27</v>
      </c>
      <c r="H509" s="464">
        <f>L502</f>
        <v>978.03</v>
      </c>
      <c r="I509" s="464" t="s">
        <v>1095</v>
      </c>
      <c r="J509" s="291"/>
      <c r="K509" s="433"/>
      <c r="L509" s="292"/>
      <c r="M509" s="414"/>
      <c r="N509" s="288"/>
      <c r="O509" s="288"/>
      <c r="P509" s="223"/>
      <c r="Q509" s="223"/>
      <c r="R509" s="223"/>
      <c r="S509" s="223"/>
      <c r="T509" s="223"/>
      <c r="U509" s="291"/>
    </row>
    <row r="510" spans="1:29" ht="15.75" customHeight="1" thickTop="1" thickBot="1">
      <c r="B510" s="289"/>
      <c r="C510" s="223"/>
      <c r="D510" s="223"/>
      <c r="E510" s="290"/>
      <c r="F510" s="470" t="s">
        <v>121</v>
      </c>
      <c r="G510" s="466">
        <f>J503</f>
        <v>9</v>
      </c>
      <c r="H510" s="464">
        <f>L503</f>
        <v>264.15000000000003</v>
      </c>
      <c r="I510" s="464" t="s">
        <v>1095</v>
      </c>
      <c r="J510" s="291"/>
      <c r="K510" s="291"/>
      <c r="L510" s="292"/>
      <c r="M510" s="414"/>
      <c r="N510" s="288"/>
      <c r="O510" s="288"/>
      <c r="P510" s="223"/>
      <c r="Q510" s="223"/>
      <c r="R510" s="223"/>
      <c r="S510" s="223"/>
      <c r="T510" s="223"/>
      <c r="U510" s="291"/>
    </row>
    <row r="511" spans="1:29" ht="15.75" customHeight="1" thickTop="1" thickBot="1">
      <c r="B511" s="289"/>
      <c r="C511" s="223"/>
      <c r="D511" s="223"/>
      <c r="E511" s="290"/>
      <c r="F511" s="470" t="s">
        <v>1761</v>
      </c>
      <c r="G511" s="463">
        <f>J505</f>
        <v>2</v>
      </c>
      <c r="H511" s="464">
        <f>L505</f>
        <v>82.58</v>
      </c>
      <c r="I511" s="464" t="s">
        <v>1095</v>
      </c>
      <c r="J511" s="291"/>
      <c r="K511" s="291"/>
      <c r="L511" s="292"/>
      <c r="M511" s="414"/>
      <c r="N511" s="288"/>
      <c r="O511" s="288"/>
      <c r="P511" s="223"/>
      <c r="Q511" s="223"/>
      <c r="R511" s="223"/>
      <c r="S511" s="223"/>
      <c r="T511" s="223"/>
      <c r="U511" s="291"/>
    </row>
    <row r="512" spans="1:29" ht="15.75" customHeight="1" thickTop="1" thickBot="1">
      <c r="B512" s="289"/>
      <c r="C512" s="223"/>
      <c r="D512" s="223"/>
      <c r="E512" s="290"/>
      <c r="F512" s="466"/>
      <c r="G512" s="467">
        <f>SUM(G508:G511)</f>
        <v>357</v>
      </c>
      <c r="H512" s="468">
        <f>SUM(H508:H511)</f>
        <v>12942.090000000002</v>
      </c>
      <c r="I512" s="464" t="s">
        <v>1095</v>
      </c>
      <c r="J512" s="291"/>
      <c r="K512" s="291"/>
      <c r="L512" s="292"/>
      <c r="M512" s="414"/>
      <c r="N512" s="288"/>
      <c r="O512" s="288"/>
      <c r="P512" s="223"/>
      <c r="Q512" s="223"/>
      <c r="R512" s="223"/>
      <c r="S512" s="223"/>
      <c r="T512" s="223"/>
      <c r="U512" s="291"/>
    </row>
    <row r="513" spans="1:21" ht="15.75" customHeight="1" thickTop="1">
      <c r="B513" s="289"/>
      <c r="C513" s="223"/>
      <c r="D513" s="223"/>
      <c r="E513" s="290"/>
      <c r="F513" s="293" t="s">
        <v>1125</v>
      </c>
      <c r="G513" s="434">
        <f>J504</f>
        <v>6</v>
      </c>
      <c r="H513" s="432">
        <f>L504</f>
        <v>399.80999999999995</v>
      </c>
      <c r="I513" s="294" t="s">
        <v>1095</v>
      </c>
      <c r="J513" s="291"/>
      <c r="K513" s="291"/>
      <c r="L513" s="292"/>
      <c r="M513" s="414"/>
      <c r="N513" s="288"/>
      <c r="O513" s="288"/>
      <c r="P513" s="223"/>
      <c r="Q513" s="223"/>
      <c r="R513" s="223"/>
      <c r="S513" s="223"/>
      <c r="T513" s="223"/>
      <c r="U513" s="291"/>
    </row>
    <row r="514" spans="1:21" ht="15.75" customHeight="1">
      <c r="A514" s="431"/>
      <c r="B514" s="289"/>
      <c r="C514" s="223"/>
      <c r="D514" s="223"/>
      <c r="E514" s="290"/>
      <c r="J514" s="291"/>
      <c r="K514" s="292"/>
      <c r="L514" s="292"/>
      <c r="M514" s="414"/>
      <c r="N514" s="288"/>
      <c r="O514" s="288"/>
      <c r="P514" s="223"/>
      <c r="Q514" s="223"/>
      <c r="R514" s="223"/>
      <c r="S514" s="223"/>
      <c r="T514" s="223"/>
      <c r="U514" s="291"/>
    </row>
    <row r="515" spans="1:21" ht="15.75" customHeight="1">
      <c r="B515" s="289"/>
      <c r="C515" s="223"/>
      <c r="D515" s="223"/>
      <c r="E515" s="290"/>
      <c r="J515" s="291"/>
      <c r="K515" s="291"/>
      <c r="L515" s="292"/>
      <c r="M515" s="414"/>
      <c r="N515" s="288"/>
      <c r="O515" s="288"/>
      <c r="P515" s="223"/>
      <c r="Q515" s="223"/>
      <c r="R515" s="223"/>
      <c r="S515" s="223"/>
      <c r="T515" s="223"/>
      <c r="U515" s="291"/>
    </row>
    <row r="516" spans="1:21" ht="15.75" customHeight="1">
      <c r="B516" s="289"/>
      <c r="C516" s="223"/>
      <c r="D516" s="223"/>
      <c r="E516" s="290"/>
      <c r="J516" s="291"/>
      <c r="K516" s="291"/>
      <c r="L516" s="292"/>
      <c r="M516" s="414"/>
      <c r="N516" s="288"/>
      <c r="O516" s="288"/>
      <c r="P516" s="223"/>
      <c r="Q516" s="223"/>
      <c r="R516" s="223"/>
      <c r="S516" s="223"/>
      <c r="T516" s="223"/>
      <c r="U516" s="291"/>
    </row>
    <row r="517" spans="1:21" ht="15.75" customHeight="1">
      <c r="B517" s="289"/>
      <c r="C517" s="223"/>
      <c r="D517" s="223"/>
      <c r="E517" s="290"/>
      <c r="F517" s="223"/>
      <c r="G517" s="223"/>
      <c r="H517" s="291"/>
      <c r="I517" s="291"/>
      <c r="J517" s="291"/>
      <c r="K517" s="291"/>
      <c r="L517" s="292"/>
      <c r="M517" s="414"/>
      <c r="N517" s="288"/>
      <c r="O517" s="288"/>
      <c r="P517" s="223"/>
      <c r="Q517" s="223"/>
      <c r="R517" s="223"/>
      <c r="S517" s="223"/>
      <c r="T517" s="223"/>
      <c r="U517" s="291"/>
    </row>
    <row r="518" spans="1:21" ht="15.75" customHeight="1">
      <c r="B518" s="289"/>
      <c r="C518" s="223"/>
      <c r="D518" s="223"/>
      <c r="E518" s="290"/>
      <c r="F518" s="223"/>
      <c r="G518" s="223"/>
      <c r="H518" s="291"/>
      <c r="I518" s="291"/>
      <c r="J518" s="291"/>
      <c r="K518" s="291"/>
      <c r="L518" s="292"/>
      <c r="M518" s="414"/>
      <c r="N518" s="288"/>
      <c r="O518" s="288"/>
      <c r="P518" s="223"/>
      <c r="Q518" s="223"/>
      <c r="R518" s="223"/>
      <c r="S518" s="223"/>
      <c r="T518" s="223"/>
      <c r="U518" s="291"/>
    </row>
    <row r="519" spans="1:21" ht="15.75" customHeight="1">
      <c r="B519" s="289"/>
      <c r="C519" s="223"/>
      <c r="D519" s="223"/>
      <c r="E519" s="290"/>
      <c r="F519" s="223"/>
      <c r="G519" s="223"/>
      <c r="H519" s="291"/>
      <c r="I519" s="291"/>
      <c r="J519" s="291"/>
      <c r="K519" s="291"/>
      <c r="L519" s="292"/>
      <c r="M519" s="414"/>
      <c r="N519" s="288"/>
      <c r="O519" s="288"/>
      <c r="P519" s="223"/>
      <c r="Q519" s="223"/>
      <c r="R519" s="223"/>
      <c r="S519" s="223"/>
      <c r="T519" s="223"/>
      <c r="U519" s="291"/>
    </row>
    <row r="520" spans="1:21" ht="15.75" customHeight="1">
      <c r="B520" s="289"/>
      <c r="C520" s="223"/>
      <c r="D520" s="223"/>
      <c r="E520" s="290"/>
      <c r="F520" s="223"/>
      <c r="G520" s="223"/>
      <c r="H520" s="291"/>
      <c r="I520" s="291"/>
      <c r="J520" s="291"/>
      <c r="K520" s="291"/>
      <c r="L520" s="292"/>
      <c r="M520" s="414"/>
      <c r="N520" s="288"/>
      <c r="O520" s="288"/>
      <c r="P520" s="223"/>
      <c r="Q520" s="223"/>
      <c r="R520" s="223"/>
      <c r="S520" s="223"/>
      <c r="T520" s="223"/>
      <c r="U520" s="291"/>
    </row>
    <row r="521" spans="1:21" ht="15.75" customHeight="1">
      <c r="B521" s="289"/>
      <c r="C521" s="223"/>
      <c r="D521" s="223"/>
      <c r="E521" s="290"/>
      <c r="F521" s="223"/>
      <c r="G521" s="223"/>
      <c r="H521" s="291"/>
      <c r="I521" s="291"/>
      <c r="J521" s="291"/>
      <c r="K521" s="291"/>
      <c r="L521" s="292"/>
      <c r="M521" s="414"/>
      <c r="N521" s="288"/>
      <c r="O521" s="288"/>
      <c r="P521" s="223"/>
      <c r="Q521" s="223"/>
      <c r="R521" s="223"/>
      <c r="S521" s="223"/>
      <c r="T521" s="223"/>
      <c r="U521" s="291"/>
    </row>
    <row r="522" spans="1:21" ht="15.75" customHeight="1">
      <c r="B522" s="289"/>
      <c r="C522" s="223"/>
      <c r="D522" s="223"/>
      <c r="E522" s="290"/>
      <c r="F522" s="223"/>
      <c r="G522" s="223"/>
      <c r="H522" s="291"/>
      <c r="I522" s="291"/>
      <c r="J522" s="291"/>
      <c r="K522" s="291"/>
      <c r="L522" s="292"/>
      <c r="M522" s="414"/>
      <c r="N522" s="288"/>
      <c r="O522" s="288"/>
      <c r="P522" s="223"/>
      <c r="Q522" s="223"/>
      <c r="R522" s="223"/>
      <c r="S522" s="223"/>
      <c r="T522" s="223"/>
      <c r="U522" s="291"/>
    </row>
    <row r="523" spans="1:21" ht="15.75" customHeight="1">
      <c r="B523" s="289"/>
      <c r="C523" s="223"/>
      <c r="D523" s="223"/>
      <c r="E523" s="290"/>
      <c r="F523" s="223"/>
      <c r="G523" s="223"/>
      <c r="H523" s="291"/>
      <c r="I523" s="291"/>
      <c r="J523" s="291"/>
      <c r="K523" s="291"/>
      <c r="L523" s="292"/>
      <c r="M523" s="414"/>
      <c r="N523" s="288"/>
      <c r="O523" s="288"/>
      <c r="P523" s="223"/>
      <c r="Q523" s="223"/>
      <c r="R523" s="223"/>
      <c r="S523" s="223"/>
      <c r="T523" s="223"/>
      <c r="U523" s="291"/>
    </row>
    <row r="524" spans="1:21" ht="15.75" customHeight="1">
      <c r="B524" s="289"/>
      <c r="C524" s="223"/>
      <c r="D524" s="223"/>
      <c r="E524" s="290"/>
      <c r="F524" s="223"/>
      <c r="G524" s="223"/>
      <c r="H524" s="291"/>
      <c r="I524" s="291"/>
      <c r="J524" s="291"/>
      <c r="K524" s="291"/>
      <c r="L524" s="292"/>
      <c r="M524" s="414"/>
      <c r="N524" s="288"/>
      <c r="O524" s="288"/>
      <c r="P524" s="223"/>
      <c r="Q524" s="223"/>
      <c r="R524" s="223"/>
      <c r="S524" s="223"/>
      <c r="T524" s="223"/>
      <c r="U524" s="291"/>
    </row>
    <row r="525" spans="1:21" ht="15.75" customHeight="1">
      <c r="B525" s="289"/>
      <c r="C525" s="223"/>
      <c r="D525" s="223"/>
      <c r="E525" s="290"/>
      <c r="F525" s="223"/>
      <c r="G525" s="223"/>
      <c r="H525" s="291"/>
      <c r="I525" s="291"/>
      <c r="J525" s="291"/>
      <c r="K525" s="291"/>
      <c r="L525" s="292"/>
      <c r="M525" s="414"/>
      <c r="N525" s="288"/>
      <c r="O525" s="288"/>
      <c r="P525" s="223"/>
      <c r="Q525" s="223"/>
      <c r="R525" s="223"/>
      <c r="S525" s="223"/>
      <c r="T525" s="223"/>
      <c r="U525" s="291"/>
    </row>
    <row r="526" spans="1:21" ht="15.75" customHeight="1">
      <c r="B526" s="289"/>
      <c r="C526" s="223"/>
      <c r="D526" s="223"/>
      <c r="E526" s="290"/>
      <c r="F526" s="223"/>
      <c r="G526" s="223"/>
      <c r="H526" s="291"/>
      <c r="I526" s="291"/>
      <c r="J526" s="291"/>
      <c r="K526" s="291"/>
      <c r="L526" s="292"/>
      <c r="M526" s="414"/>
      <c r="N526" s="288"/>
      <c r="O526" s="288"/>
      <c r="P526" s="223"/>
      <c r="Q526" s="223"/>
      <c r="R526" s="223"/>
      <c r="S526" s="223"/>
      <c r="T526" s="223"/>
      <c r="U526" s="291"/>
    </row>
    <row r="527" spans="1:21" ht="15.75" customHeight="1">
      <c r="B527" s="289"/>
      <c r="C527" s="223"/>
      <c r="D527" s="223"/>
      <c r="E527" s="290"/>
      <c r="F527" s="223"/>
      <c r="G527" s="223"/>
      <c r="H527" s="291"/>
      <c r="I527" s="291"/>
      <c r="J527" s="291"/>
      <c r="K527" s="291"/>
      <c r="L527" s="292"/>
      <c r="M527" s="414"/>
      <c r="N527" s="288"/>
      <c r="O527" s="288"/>
      <c r="P527" s="223"/>
      <c r="Q527" s="223"/>
      <c r="R527" s="223"/>
      <c r="S527" s="223"/>
      <c r="T527" s="223"/>
      <c r="U527" s="291"/>
    </row>
    <row r="528" spans="1:21" ht="15.75" customHeight="1">
      <c r="B528" s="289"/>
      <c r="C528" s="223"/>
      <c r="D528" s="223"/>
      <c r="E528" s="290"/>
      <c r="F528" s="223"/>
      <c r="G528" s="223"/>
      <c r="H528" s="291"/>
      <c r="I528" s="291"/>
      <c r="J528" s="291"/>
      <c r="K528" s="291"/>
      <c r="L528" s="292"/>
      <c r="M528" s="414"/>
      <c r="N528" s="288"/>
      <c r="O528" s="288"/>
      <c r="P528" s="223"/>
      <c r="Q528" s="223"/>
      <c r="R528" s="223"/>
      <c r="S528" s="223"/>
      <c r="T528" s="223"/>
      <c r="U528" s="291"/>
    </row>
    <row r="529" spans="1:29" ht="15.75" customHeight="1">
      <c r="B529" s="297"/>
      <c r="C529" s="298"/>
      <c r="D529" s="299"/>
      <c r="E529" s="300"/>
      <c r="F529" s="301"/>
      <c r="G529" s="223"/>
      <c r="H529" s="295"/>
      <c r="I529" s="295"/>
      <c r="J529" s="295"/>
      <c r="K529" s="295"/>
      <c r="L529" s="302"/>
      <c r="M529" s="415"/>
      <c r="N529" s="303"/>
      <c r="P529" s="298"/>
      <c r="Q529" s="298"/>
      <c r="R529" s="298"/>
      <c r="S529" s="298"/>
      <c r="T529" s="298"/>
      <c r="U529" s="304"/>
    </row>
    <row r="530" spans="1:29" s="296" customFormat="1" ht="13.5">
      <c r="A530" s="295"/>
      <c r="B530" s="297"/>
      <c r="C530" s="298"/>
      <c r="D530" s="299"/>
      <c r="E530" s="305"/>
      <c r="F530" s="299"/>
      <c r="G530" s="223"/>
      <c r="H530" s="295"/>
      <c r="I530" s="295"/>
      <c r="J530" s="295"/>
      <c r="K530" s="295"/>
      <c r="L530" s="306"/>
      <c r="M530" s="415"/>
      <c r="N530" s="303"/>
      <c r="O530" s="339"/>
      <c r="P530" s="298"/>
      <c r="Q530" s="298"/>
      <c r="R530" s="298"/>
      <c r="S530" s="298"/>
      <c r="T530" s="298"/>
      <c r="U530" s="304"/>
      <c r="AA530" s="347"/>
      <c r="AB530" s="297"/>
      <c r="AC530" s="297"/>
    </row>
    <row r="531" spans="1:29" s="296" customFormat="1" ht="13.5">
      <c r="A531" s="295"/>
      <c r="B531" s="297"/>
      <c r="C531" s="298"/>
      <c r="D531" s="299"/>
      <c r="E531" s="305"/>
      <c r="F531" s="307"/>
      <c r="G531" s="223"/>
      <c r="H531" s="295"/>
      <c r="I531" s="295"/>
      <c r="J531" s="295"/>
      <c r="K531" s="295"/>
      <c r="L531" s="302"/>
      <c r="M531" s="415"/>
      <c r="N531" s="303"/>
      <c r="O531" s="339"/>
      <c r="P531" s="298"/>
      <c r="Q531" s="298"/>
      <c r="R531" s="298"/>
      <c r="S531" s="298"/>
      <c r="T531" s="298"/>
      <c r="U531" s="304"/>
      <c r="AA531" s="347"/>
      <c r="AB531" s="297"/>
      <c r="AC531" s="297"/>
    </row>
    <row r="532" spans="1:29" s="296" customFormat="1" ht="13.5">
      <c r="A532" s="295"/>
      <c r="B532" s="297"/>
      <c r="C532" s="298"/>
      <c r="D532" s="299"/>
      <c r="E532" s="305"/>
      <c r="F532" s="307"/>
      <c r="G532" s="223"/>
      <c r="H532" s="295"/>
      <c r="I532" s="295"/>
      <c r="J532" s="295"/>
      <c r="K532" s="295"/>
      <c r="L532" s="302"/>
      <c r="M532" s="415"/>
      <c r="N532" s="303"/>
      <c r="O532" s="303"/>
      <c r="P532" s="298"/>
      <c r="Q532" s="298"/>
      <c r="R532" s="298"/>
      <c r="S532" s="298"/>
      <c r="T532" s="298"/>
      <c r="U532" s="304"/>
      <c r="AA532" s="347"/>
      <c r="AB532" s="297"/>
      <c r="AC532" s="297"/>
    </row>
    <row r="533" spans="1:29" s="296" customFormat="1" ht="13.5">
      <c r="A533" s="295"/>
      <c r="B533" s="297"/>
      <c r="C533" s="298"/>
      <c r="D533" s="308"/>
      <c r="E533" s="305"/>
      <c r="F533" s="307"/>
      <c r="G533" s="298"/>
      <c r="H533" s="295"/>
      <c r="I533" s="295"/>
      <c r="J533" s="295"/>
      <c r="K533" s="295"/>
      <c r="L533" s="302"/>
      <c r="M533" s="415"/>
      <c r="N533" s="303"/>
      <c r="O533" s="303"/>
      <c r="P533" s="298"/>
      <c r="Q533" s="298"/>
      <c r="R533" s="298"/>
      <c r="S533" s="298"/>
      <c r="T533" s="298"/>
      <c r="U533" s="304"/>
      <c r="AA533" s="347"/>
      <c r="AB533" s="297"/>
      <c r="AC533" s="297"/>
    </row>
    <row r="534" spans="1:29" s="296" customFormat="1" ht="13.5">
      <c r="A534" s="295"/>
      <c r="B534" s="297"/>
      <c r="C534" s="298"/>
      <c r="D534" s="308"/>
      <c r="E534" s="305"/>
      <c r="F534" s="307"/>
      <c r="G534" s="298"/>
      <c r="H534" s="295"/>
      <c r="I534" s="295"/>
      <c r="J534" s="295"/>
      <c r="K534" s="295"/>
      <c r="L534" s="302"/>
      <c r="M534" s="415"/>
      <c r="N534" s="303"/>
      <c r="O534" s="303"/>
      <c r="P534" s="298"/>
      <c r="Q534" s="298"/>
      <c r="R534" s="298"/>
      <c r="S534" s="298"/>
      <c r="T534" s="298"/>
      <c r="U534" s="304"/>
      <c r="AA534" s="347"/>
      <c r="AB534" s="297"/>
      <c r="AC534" s="297"/>
    </row>
    <row r="535" spans="1:29" s="296" customFormat="1">
      <c r="A535" s="295"/>
      <c r="B535" s="297"/>
      <c r="C535" s="298"/>
      <c r="D535" s="223"/>
      <c r="E535" s="223"/>
      <c r="F535" s="223"/>
      <c r="G535" s="223"/>
      <c r="H535" s="295"/>
      <c r="I535" s="295"/>
      <c r="J535" s="295"/>
      <c r="K535" s="295"/>
      <c r="L535" s="302"/>
      <c r="M535" s="415"/>
      <c r="N535" s="303"/>
      <c r="O535" s="303"/>
      <c r="P535" s="298"/>
      <c r="Q535" s="298"/>
      <c r="R535" s="309"/>
      <c r="S535" s="298"/>
      <c r="T535" s="309"/>
      <c r="U535" s="310"/>
      <c r="AA535" s="347"/>
      <c r="AB535" s="297"/>
      <c r="AC535" s="297"/>
    </row>
    <row r="536" spans="1:29" s="296" customFormat="1">
      <c r="A536" s="295"/>
      <c r="B536" s="311"/>
      <c r="E536" s="312"/>
      <c r="F536" s="312"/>
      <c r="H536" s="295"/>
      <c r="I536" s="295"/>
      <c r="J536" s="295"/>
      <c r="K536" s="295"/>
      <c r="L536" s="302"/>
      <c r="M536" s="415"/>
      <c r="N536" s="303"/>
      <c r="O536" s="303"/>
      <c r="P536" s="298"/>
      <c r="Q536" s="298"/>
      <c r="R536" s="298"/>
      <c r="S536" s="298"/>
      <c r="T536" s="298"/>
      <c r="U536" s="310"/>
      <c r="AA536" s="347"/>
      <c r="AB536" s="297"/>
      <c r="AC536" s="297"/>
    </row>
    <row r="537" spans="1:29" s="296" customFormat="1">
      <c r="A537" s="295"/>
      <c r="B537" s="311"/>
      <c r="E537" s="312"/>
      <c r="H537" s="295"/>
      <c r="I537" s="295"/>
      <c r="J537" s="295"/>
      <c r="K537" s="295"/>
      <c r="L537" s="302"/>
      <c r="M537" s="415"/>
      <c r="N537" s="303"/>
      <c r="O537" s="303"/>
      <c r="P537" s="298"/>
      <c r="Q537" s="298"/>
      <c r="R537" s="298"/>
      <c r="S537" s="298"/>
      <c r="T537" s="298"/>
      <c r="U537" s="310"/>
      <c r="AA537" s="347"/>
      <c r="AB537" s="297"/>
      <c r="AC537" s="297"/>
    </row>
    <row r="538" spans="1:29" s="296" customFormat="1">
      <c r="A538" s="295"/>
      <c r="B538" s="220"/>
      <c r="C538" s="221"/>
      <c r="D538" s="221"/>
      <c r="E538" s="222"/>
      <c r="F538" s="221"/>
      <c r="G538" s="221"/>
      <c r="H538" s="338"/>
      <c r="I538" s="338"/>
      <c r="J538" s="338"/>
      <c r="K538" s="338"/>
      <c r="L538" s="313"/>
      <c r="M538" s="416"/>
      <c r="N538" s="339"/>
      <c r="O538" s="339"/>
      <c r="P538" s="223"/>
      <c r="Q538" s="223"/>
      <c r="R538" s="223"/>
      <c r="S538" s="223"/>
      <c r="T538" s="223"/>
      <c r="U538" s="314"/>
      <c r="AA538" s="347"/>
      <c r="AB538" s="297"/>
      <c r="AC538" s="297"/>
    </row>
    <row r="539" spans="1:29">
      <c r="B539" s="311"/>
      <c r="C539" s="296"/>
      <c r="D539" s="296"/>
      <c r="E539" s="312"/>
      <c r="F539" s="296"/>
      <c r="G539" s="296"/>
      <c r="H539" s="295"/>
      <c r="I539" s="295"/>
      <c r="J539" s="295"/>
      <c r="K539" s="295"/>
      <c r="L539" s="302"/>
      <c r="M539" s="415"/>
      <c r="N539" s="303"/>
      <c r="O539" s="303"/>
      <c r="P539" s="298"/>
      <c r="Q539" s="298"/>
      <c r="R539" s="298"/>
      <c r="S539" s="298"/>
      <c r="T539" s="298"/>
      <c r="U539" s="310"/>
    </row>
    <row r="540" spans="1:29" s="296" customFormat="1">
      <c r="A540" s="295"/>
      <c r="B540" s="311"/>
      <c r="E540" s="312"/>
      <c r="H540" s="295"/>
      <c r="I540" s="295"/>
      <c r="J540" s="295"/>
      <c r="K540" s="295"/>
      <c r="L540" s="302"/>
      <c r="M540" s="415"/>
      <c r="N540" s="303"/>
      <c r="O540" s="303"/>
      <c r="P540" s="298"/>
      <c r="Q540" s="298"/>
      <c r="R540" s="298"/>
      <c r="S540" s="298"/>
      <c r="T540" s="298"/>
      <c r="U540" s="310"/>
      <c r="AA540" s="347"/>
      <c r="AB540" s="297"/>
      <c r="AC540" s="297"/>
    </row>
    <row r="541" spans="1:29" s="296" customFormat="1">
      <c r="A541" s="295"/>
      <c r="B541" s="311"/>
      <c r="E541" s="312"/>
      <c r="H541" s="295"/>
      <c r="I541" s="295"/>
      <c r="J541" s="295"/>
      <c r="K541" s="295"/>
      <c r="L541" s="302"/>
      <c r="M541" s="415"/>
      <c r="N541" s="303"/>
      <c r="O541" s="303"/>
      <c r="P541" s="298"/>
      <c r="Q541" s="298"/>
      <c r="R541" s="298"/>
      <c r="S541" s="298"/>
      <c r="T541" s="298"/>
      <c r="U541" s="310"/>
      <c r="AA541" s="347"/>
      <c r="AB541" s="297"/>
      <c r="AC541" s="297"/>
    </row>
    <row r="542" spans="1:29" s="296" customFormat="1">
      <c r="A542" s="295"/>
      <c r="B542" s="311"/>
      <c r="E542" s="312"/>
      <c r="H542" s="295"/>
      <c r="I542" s="295"/>
      <c r="J542" s="295"/>
      <c r="K542" s="295"/>
      <c r="L542" s="302"/>
      <c r="M542" s="415"/>
      <c r="N542" s="303"/>
      <c r="O542" s="303"/>
      <c r="P542" s="298"/>
      <c r="Q542" s="298"/>
      <c r="R542" s="298"/>
      <c r="S542" s="298"/>
      <c r="T542" s="298"/>
      <c r="U542" s="310"/>
      <c r="AA542" s="347"/>
      <c r="AB542" s="297"/>
      <c r="AC542" s="297"/>
    </row>
    <row r="543" spans="1:29" s="296" customFormat="1">
      <c r="A543" s="295"/>
      <c r="B543" s="311"/>
      <c r="E543" s="312"/>
      <c r="H543" s="295"/>
      <c r="I543" s="295"/>
      <c r="J543" s="295"/>
      <c r="K543" s="295"/>
      <c r="L543" s="302"/>
      <c r="M543" s="415"/>
      <c r="N543" s="303"/>
      <c r="O543" s="303"/>
      <c r="P543" s="298"/>
      <c r="Q543" s="298"/>
      <c r="R543" s="298"/>
      <c r="S543" s="298"/>
      <c r="T543" s="298"/>
      <c r="U543" s="310"/>
      <c r="AA543" s="347"/>
      <c r="AB543" s="297"/>
      <c r="AC543" s="297"/>
    </row>
    <row r="544" spans="1:29" s="296" customFormat="1">
      <c r="A544" s="295"/>
      <c r="B544" s="311"/>
      <c r="E544" s="312"/>
      <c r="H544" s="295"/>
      <c r="I544" s="295"/>
      <c r="J544" s="295"/>
      <c r="K544" s="295"/>
      <c r="L544" s="302"/>
      <c r="M544" s="415"/>
      <c r="N544" s="303"/>
      <c r="O544" s="303"/>
      <c r="P544" s="298"/>
      <c r="Q544" s="298"/>
      <c r="R544" s="298"/>
      <c r="S544" s="298"/>
      <c r="T544" s="298"/>
      <c r="U544" s="310"/>
      <c r="AA544" s="347"/>
      <c r="AB544" s="297"/>
      <c r="AC544" s="297"/>
    </row>
    <row r="545" spans="1:29" s="296" customFormat="1">
      <c r="A545" s="295"/>
      <c r="B545" s="297"/>
      <c r="C545" s="223"/>
      <c r="D545" s="298"/>
      <c r="E545" s="315"/>
      <c r="F545" s="298"/>
      <c r="G545" s="298"/>
      <c r="H545" s="304"/>
      <c r="I545" s="304"/>
      <c r="J545" s="304"/>
      <c r="K545" s="304"/>
      <c r="L545" s="316"/>
      <c r="M545" s="417"/>
      <c r="N545" s="317"/>
      <c r="O545" s="317"/>
      <c r="P545" s="298"/>
      <c r="Q545" s="298"/>
      <c r="R545" s="298"/>
      <c r="S545" s="298"/>
      <c r="T545" s="298"/>
      <c r="U545" s="310"/>
      <c r="AA545" s="347"/>
      <c r="AB545" s="297"/>
      <c r="AC545" s="297"/>
    </row>
    <row r="546" spans="1:29" s="296" customFormat="1">
      <c r="A546" s="295"/>
      <c r="B546" s="297"/>
      <c r="C546" s="223"/>
      <c r="D546" s="298"/>
      <c r="E546" s="315"/>
      <c r="F546" s="298"/>
      <c r="G546" s="298"/>
      <c r="H546" s="304"/>
      <c r="I546" s="304"/>
      <c r="J546" s="304"/>
      <c r="K546" s="304"/>
      <c r="L546" s="316"/>
      <c r="M546" s="417"/>
      <c r="N546" s="317"/>
      <c r="O546" s="317"/>
      <c r="P546" s="298"/>
      <c r="Q546" s="298"/>
      <c r="R546" s="298"/>
      <c r="S546" s="298"/>
      <c r="T546" s="298"/>
      <c r="U546" s="310"/>
      <c r="AA546" s="347"/>
      <c r="AB546" s="297"/>
      <c r="AC546" s="297"/>
    </row>
    <row r="547" spans="1:29" s="296" customFormat="1">
      <c r="A547" s="295"/>
      <c r="B547" s="297"/>
      <c r="C547" s="223"/>
      <c r="D547" s="298"/>
      <c r="E547" s="315"/>
      <c r="F547" s="298"/>
      <c r="G547" s="298"/>
      <c r="H547" s="304"/>
      <c r="I547" s="304"/>
      <c r="J547" s="304"/>
      <c r="K547" s="304"/>
      <c r="L547" s="316"/>
      <c r="M547" s="417"/>
      <c r="N547" s="317"/>
      <c r="O547" s="317"/>
      <c r="P547" s="298"/>
      <c r="Q547" s="298"/>
      <c r="R547" s="298"/>
      <c r="S547" s="298"/>
      <c r="T547" s="298"/>
      <c r="U547" s="310"/>
      <c r="AA547" s="347"/>
      <c r="AB547" s="297"/>
      <c r="AC547" s="297"/>
    </row>
    <row r="548" spans="1:29" s="296" customFormat="1">
      <c r="A548" s="295"/>
      <c r="B548" s="297"/>
      <c r="C548" s="223"/>
      <c r="D548" s="298"/>
      <c r="E548" s="315"/>
      <c r="F548" s="298"/>
      <c r="G548" s="298"/>
      <c r="H548" s="304"/>
      <c r="I548" s="304"/>
      <c r="J548" s="304"/>
      <c r="K548" s="304"/>
      <c r="L548" s="316"/>
      <c r="M548" s="417"/>
      <c r="N548" s="317"/>
      <c r="O548" s="317"/>
      <c r="P548" s="298"/>
      <c r="Q548" s="298"/>
      <c r="R548" s="298"/>
      <c r="S548" s="298"/>
      <c r="T548" s="298"/>
      <c r="U548" s="310"/>
      <c r="AA548" s="347"/>
      <c r="AB548" s="297"/>
      <c r="AC548" s="297"/>
    </row>
    <row r="549" spans="1:29" s="296" customFormat="1">
      <c r="A549" s="295"/>
      <c r="B549" s="297"/>
      <c r="C549" s="223"/>
      <c r="D549" s="298"/>
      <c r="E549" s="315"/>
      <c r="F549" s="298"/>
      <c r="G549" s="298"/>
      <c r="H549" s="304"/>
      <c r="I549" s="304"/>
      <c r="J549" s="304"/>
      <c r="K549" s="304"/>
      <c r="L549" s="316"/>
      <c r="M549" s="417"/>
      <c r="N549" s="317"/>
      <c r="O549" s="317"/>
      <c r="P549" s="298"/>
      <c r="Q549" s="298"/>
      <c r="R549" s="298"/>
      <c r="S549" s="298"/>
      <c r="T549" s="298"/>
      <c r="U549" s="310"/>
      <c r="AA549" s="347"/>
      <c r="AB549" s="297"/>
      <c r="AC549" s="297"/>
    </row>
    <row r="550" spans="1:29" s="296" customFormat="1">
      <c r="A550" s="295"/>
      <c r="B550" s="297"/>
      <c r="C550" s="298"/>
      <c r="D550" s="298"/>
      <c r="E550" s="315"/>
      <c r="F550" s="298"/>
      <c r="G550" s="298"/>
      <c r="H550" s="304"/>
      <c r="I550" s="304"/>
      <c r="J550" s="304"/>
      <c r="K550" s="304"/>
      <c r="L550" s="316"/>
      <c r="M550" s="417"/>
      <c r="N550" s="317"/>
      <c r="O550" s="317"/>
      <c r="P550" s="298"/>
      <c r="Q550" s="298"/>
      <c r="R550" s="298"/>
      <c r="S550" s="298"/>
      <c r="T550" s="298"/>
      <c r="U550" s="310"/>
      <c r="AA550" s="347"/>
      <c r="AB550" s="297"/>
      <c r="AC550" s="297"/>
    </row>
    <row r="551" spans="1:29" s="296" customFormat="1">
      <c r="A551" s="295"/>
      <c r="B551" s="297"/>
      <c r="C551" s="298"/>
      <c r="D551" s="298"/>
      <c r="E551" s="315"/>
      <c r="F551" s="298"/>
      <c r="G551" s="298"/>
      <c r="H551" s="304"/>
      <c r="I551" s="304"/>
      <c r="J551" s="304"/>
      <c r="K551" s="304"/>
      <c r="L551" s="316"/>
      <c r="M551" s="417"/>
      <c r="N551" s="317"/>
      <c r="O551" s="317"/>
      <c r="P551" s="298"/>
      <c r="Q551" s="298"/>
      <c r="R551" s="298"/>
      <c r="S551" s="298"/>
      <c r="T551" s="298"/>
      <c r="U551" s="310"/>
      <c r="AA551" s="347"/>
      <c r="AB551" s="297"/>
      <c r="AC551" s="297"/>
    </row>
    <row r="552" spans="1:29" s="296" customFormat="1">
      <c r="A552" s="295"/>
      <c r="B552" s="297"/>
      <c r="C552" s="298"/>
      <c r="D552" s="298"/>
      <c r="E552" s="315"/>
      <c r="F552" s="298"/>
      <c r="G552" s="298"/>
      <c r="H552" s="304"/>
      <c r="I552" s="304"/>
      <c r="J552" s="304"/>
      <c r="K552" s="304"/>
      <c r="L552" s="316"/>
      <c r="M552" s="417"/>
      <c r="N552" s="317"/>
      <c r="O552" s="317"/>
      <c r="P552" s="298"/>
      <c r="Q552" s="298"/>
      <c r="R552" s="298"/>
      <c r="S552" s="298"/>
      <c r="T552" s="298"/>
      <c r="U552" s="310"/>
      <c r="AA552" s="347"/>
      <c r="AB552" s="297"/>
      <c r="AC552" s="297"/>
    </row>
    <row r="553" spans="1:29" s="296" customFormat="1">
      <c r="A553" s="295"/>
      <c r="B553" s="297"/>
      <c r="C553" s="298"/>
      <c r="D553" s="298"/>
      <c r="E553" s="315"/>
      <c r="F553" s="298"/>
      <c r="G553" s="298"/>
      <c r="H553" s="304"/>
      <c r="I553" s="304"/>
      <c r="J553" s="304"/>
      <c r="K553" s="304"/>
      <c r="L553" s="316"/>
      <c r="M553" s="417"/>
      <c r="N553" s="317"/>
      <c r="O553" s="317"/>
      <c r="P553" s="298"/>
      <c r="Q553" s="298"/>
      <c r="R553" s="298"/>
      <c r="S553" s="298"/>
      <c r="T553" s="298"/>
      <c r="U553" s="310"/>
      <c r="AA553" s="347"/>
      <c r="AB553" s="297"/>
      <c r="AC553" s="297"/>
    </row>
    <row r="554" spans="1:29" s="296" customFormat="1">
      <c r="A554" s="295"/>
      <c r="B554" s="297"/>
      <c r="C554" s="298"/>
      <c r="D554" s="298"/>
      <c r="E554" s="315"/>
      <c r="F554" s="298"/>
      <c r="G554" s="298"/>
      <c r="H554" s="304"/>
      <c r="I554" s="304"/>
      <c r="J554" s="304"/>
      <c r="K554" s="304"/>
      <c r="L554" s="316"/>
      <c r="M554" s="417"/>
      <c r="N554" s="317"/>
      <c r="O554" s="317"/>
      <c r="P554" s="298"/>
      <c r="Q554" s="298"/>
      <c r="R554" s="298"/>
      <c r="S554" s="298"/>
      <c r="T554" s="298"/>
      <c r="U554" s="310"/>
      <c r="AA554" s="347"/>
      <c r="AB554" s="297"/>
      <c r="AC554" s="297"/>
    </row>
    <row r="555" spans="1:29" s="296" customFormat="1">
      <c r="A555" s="295"/>
      <c r="B555" s="297"/>
      <c r="C555" s="298"/>
      <c r="D555" s="298"/>
      <c r="E555" s="315"/>
      <c r="F555" s="298"/>
      <c r="G555" s="298"/>
      <c r="H555" s="304"/>
      <c r="I555" s="304"/>
      <c r="J555" s="304"/>
      <c r="K555" s="304"/>
      <c r="L555" s="316"/>
      <c r="M555" s="417"/>
      <c r="N555" s="317"/>
      <c r="O555" s="317"/>
      <c r="P555" s="298"/>
      <c r="Q555" s="298"/>
      <c r="R555" s="298"/>
      <c r="S555" s="298"/>
      <c r="T555" s="298"/>
      <c r="U555" s="310"/>
      <c r="AA555" s="347"/>
      <c r="AB555" s="297"/>
      <c r="AC555" s="297"/>
    </row>
    <row r="556" spans="1:29" s="296" customFormat="1">
      <c r="A556" s="295"/>
      <c r="B556" s="297"/>
      <c r="C556" s="298"/>
      <c r="D556" s="298"/>
      <c r="E556" s="315"/>
      <c r="F556" s="298"/>
      <c r="G556" s="298"/>
      <c r="H556" s="304"/>
      <c r="I556" s="304"/>
      <c r="J556" s="304"/>
      <c r="K556" s="304"/>
      <c r="L556" s="316"/>
      <c r="M556" s="417"/>
      <c r="N556" s="317"/>
      <c r="O556" s="317"/>
      <c r="P556" s="298"/>
      <c r="Q556" s="298"/>
      <c r="R556" s="298"/>
      <c r="S556" s="298"/>
      <c r="T556" s="298"/>
      <c r="U556" s="310"/>
      <c r="AA556" s="347"/>
      <c r="AB556" s="297"/>
      <c r="AC556" s="297"/>
    </row>
    <row r="557" spans="1:29" s="296" customFormat="1">
      <c r="A557" s="295"/>
      <c r="B557" s="297"/>
      <c r="C557" s="298"/>
      <c r="D557" s="298"/>
      <c r="E557" s="315"/>
      <c r="F557" s="298"/>
      <c r="G557" s="298"/>
      <c r="H557" s="304"/>
      <c r="I557" s="304"/>
      <c r="J557" s="304"/>
      <c r="K557" s="304"/>
      <c r="L557" s="316"/>
      <c r="M557" s="417"/>
      <c r="N557" s="317"/>
      <c r="O557" s="317"/>
      <c r="P557" s="298"/>
      <c r="Q557" s="298"/>
      <c r="R557" s="298"/>
      <c r="S557" s="298"/>
      <c r="T557" s="298"/>
      <c r="U557" s="310"/>
      <c r="AA557" s="347"/>
      <c r="AB557" s="297"/>
      <c r="AC557" s="297"/>
    </row>
    <row r="558" spans="1:29" s="296" customFormat="1">
      <c r="A558" s="295"/>
      <c r="B558" s="297"/>
      <c r="C558" s="298"/>
      <c r="D558" s="298"/>
      <c r="E558" s="315"/>
      <c r="F558" s="298"/>
      <c r="G558" s="298"/>
      <c r="H558" s="304"/>
      <c r="I558" s="304"/>
      <c r="J558" s="304"/>
      <c r="K558" s="304"/>
      <c r="L558" s="316"/>
      <c r="M558" s="417"/>
      <c r="N558" s="317"/>
      <c r="O558" s="317"/>
      <c r="P558" s="298"/>
      <c r="Q558" s="298"/>
      <c r="R558" s="298"/>
      <c r="S558" s="298"/>
      <c r="T558" s="298"/>
      <c r="U558" s="310"/>
      <c r="AA558" s="347"/>
      <c r="AB558" s="297"/>
      <c r="AC558" s="297"/>
    </row>
    <row r="559" spans="1:29" s="296" customFormat="1">
      <c r="A559" s="295"/>
      <c r="B559" s="297"/>
      <c r="C559" s="298"/>
      <c r="D559" s="298"/>
      <c r="E559" s="315"/>
      <c r="F559" s="298"/>
      <c r="G559" s="298"/>
      <c r="H559" s="304"/>
      <c r="I559" s="304"/>
      <c r="J559" s="304"/>
      <c r="K559" s="304"/>
      <c r="L559" s="316"/>
      <c r="M559" s="417"/>
      <c r="N559" s="317"/>
      <c r="O559" s="317"/>
      <c r="P559" s="298"/>
      <c r="Q559" s="298"/>
      <c r="R559" s="298"/>
      <c r="S559" s="298"/>
      <c r="T559" s="298"/>
      <c r="U559" s="310"/>
      <c r="AA559" s="347"/>
      <c r="AB559" s="297"/>
      <c r="AC559" s="297"/>
    </row>
    <row r="560" spans="1:29" s="296" customFormat="1">
      <c r="A560" s="295"/>
      <c r="B560" s="297"/>
      <c r="C560" s="298"/>
      <c r="D560" s="298"/>
      <c r="E560" s="315"/>
      <c r="F560" s="298"/>
      <c r="G560" s="298"/>
      <c r="H560" s="304"/>
      <c r="I560" s="304"/>
      <c r="J560" s="304"/>
      <c r="K560" s="304"/>
      <c r="L560" s="316"/>
      <c r="M560" s="417"/>
      <c r="N560" s="317"/>
      <c r="O560" s="317"/>
      <c r="P560" s="298"/>
      <c r="Q560" s="298"/>
      <c r="R560" s="298"/>
      <c r="S560" s="298"/>
      <c r="T560" s="298"/>
      <c r="U560" s="310"/>
      <c r="AA560" s="347"/>
      <c r="AB560" s="297"/>
      <c r="AC560" s="297"/>
    </row>
    <row r="561" spans="1:29" s="296" customFormat="1">
      <c r="A561" s="295"/>
      <c r="B561" s="297"/>
      <c r="C561" s="298"/>
      <c r="D561" s="298"/>
      <c r="E561" s="315"/>
      <c r="F561" s="298"/>
      <c r="G561" s="298"/>
      <c r="H561" s="304"/>
      <c r="I561" s="304"/>
      <c r="J561" s="304"/>
      <c r="K561" s="304"/>
      <c r="L561" s="316"/>
      <c r="M561" s="417"/>
      <c r="N561" s="317"/>
      <c r="O561" s="317"/>
      <c r="P561" s="298"/>
      <c r="Q561" s="298"/>
      <c r="R561" s="298"/>
      <c r="S561" s="298"/>
      <c r="T561" s="298"/>
      <c r="U561" s="310"/>
      <c r="AA561" s="347"/>
      <c r="AB561" s="297"/>
      <c r="AC561" s="297"/>
    </row>
    <row r="562" spans="1:29" s="296" customFormat="1">
      <c r="A562" s="295"/>
      <c r="B562" s="297"/>
      <c r="C562" s="298"/>
      <c r="D562" s="298"/>
      <c r="E562" s="315"/>
      <c r="F562" s="298"/>
      <c r="G562" s="298"/>
      <c r="H562" s="304"/>
      <c r="I562" s="304"/>
      <c r="J562" s="304"/>
      <c r="K562" s="304"/>
      <c r="L562" s="316"/>
      <c r="M562" s="417"/>
      <c r="N562" s="317"/>
      <c r="O562" s="317"/>
      <c r="P562" s="298"/>
      <c r="Q562" s="298"/>
      <c r="R562" s="298"/>
      <c r="S562" s="298"/>
      <c r="T562" s="298"/>
      <c r="U562" s="310"/>
      <c r="AA562" s="347"/>
      <c r="AB562" s="297"/>
      <c r="AC562" s="297"/>
    </row>
    <row r="563" spans="1:29" s="296" customFormat="1">
      <c r="A563" s="295"/>
      <c r="B563" s="297"/>
      <c r="C563" s="298"/>
      <c r="D563" s="298"/>
      <c r="E563" s="315"/>
      <c r="F563" s="298"/>
      <c r="G563" s="298"/>
      <c r="H563" s="304"/>
      <c r="I563" s="304"/>
      <c r="J563" s="304"/>
      <c r="K563" s="304"/>
      <c r="L563" s="316"/>
      <c r="M563" s="417"/>
      <c r="N563" s="317"/>
      <c r="O563" s="317"/>
      <c r="P563" s="298"/>
      <c r="Q563" s="298"/>
      <c r="R563" s="298"/>
      <c r="S563" s="298"/>
      <c r="T563" s="298"/>
      <c r="U563" s="310"/>
      <c r="AA563" s="347"/>
      <c r="AB563" s="297"/>
      <c r="AC563" s="297"/>
    </row>
    <row r="564" spans="1:29" s="296" customFormat="1">
      <c r="A564" s="295"/>
      <c r="B564" s="297"/>
      <c r="C564" s="298"/>
      <c r="D564" s="298"/>
      <c r="E564" s="315"/>
      <c r="F564" s="298"/>
      <c r="G564" s="298"/>
      <c r="H564" s="304"/>
      <c r="I564" s="304"/>
      <c r="J564" s="304"/>
      <c r="K564" s="304"/>
      <c r="L564" s="316"/>
      <c r="M564" s="417"/>
      <c r="N564" s="317"/>
      <c r="O564" s="317"/>
      <c r="P564" s="298"/>
      <c r="Q564" s="298"/>
      <c r="R564" s="298"/>
      <c r="S564" s="298"/>
      <c r="T564" s="298"/>
      <c r="U564" s="310"/>
      <c r="AA564" s="347"/>
      <c r="AB564" s="297"/>
      <c r="AC564" s="297"/>
    </row>
    <row r="565" spans="1:29" s="296" customFormat="1">
      <c r="A565" s="295"/>
      <c r="B565" s="297"/>
      <c r="C565" s="298"/>
      <c r="D565" s="298"/>
      <c r="E565" s="315"/>
      <c r="F565" s="298"/>
      <c r="G565" s="298"/>
      <c r="H565" s="304"/>
      <c r="I565" s="304"/>
      <c r="J565" s="304"/>
      <c r="K565" s="304"/>
      <c r="L565" s="316"/>
      <c r="M565" s="417"/>
      <c r="N565" s="317"/>
      <c r="O565" s="317"/>
      <c r="P565" s="298"/>
      <c r="Q565" s="298"/>
      <c r="R565" s="298"/>
      <c r="S565" s="298"/>
      <c r="T565" s="298"/>
      <c r="U565" s="310"/>
      <c r="AA565" s="347"/>
      <c r="AB565" s="297"/>
      <c r="AC565" s="297"/>
    </row>
    <row r="566" spans="1:29" s="296" customFormat="1">
      <c r="A566" s="295"/>
      <c r="B566" s="297"/>
      <c r="C566" s="298"/>
      <c r="D566" s="298"/>
      <c r="E566" s="315"/>
      <c r="F566" s="298"/>
      <c r="G566" s="298"/>
      <c r="H566" s="304"/>
      <c r="I566" s="304"/>
      <c r="J566" s="304"/>
      <c r="K566" s="304"/>
      <c r="L566" s="316"/>
      <c r="M566" s="417"/>
      <c r="N566" s="317"/>
      <c r="O566" s="317"/>
      <c r="P566" s="298"/>
      <c r="Q566" s="298"/>
      <c r="R566" s="298"/>
      <c r="S566" s="298"/>
      <c r="T566" s="298"/>
      <c r="U566" s="310"/>
      <c r="AA566" s="347"/>
      <c r="AB566" s="297"/>
      <c r="AC566" s="297"/>
    </row>
    <row r="567" spans="1:29" s="296" customFormat="1">
      <c r="A567" s="295"/>
      <c r="B567" s="297"/>
      <c r="C567" s="298"/>
      <c r="D567" s="298"/>
      <c r="E567" s="315"/>
      <c r="F567" s="298"/>
      <c r="G567" s="298"/>
      <c r="H567" s="304"/>
      <c r="I567" s="304"/>
      <c r="J567" s="304"/>
      <c r="K567" s="304"/>
      <c r="L567" s="316"/>
      <c r="M567" s="417"/>
      <c r="N567" s="317"/>
      <c r="O567" s="317"/>
      <c r="P567" s="298"/>
      <c r="Q567" s="298"/>
      <c r="R567" s="298"/>
      <c r="S567" s="298"/>
      <c r="T567" s="298"/>
      <c r="U567" s="310"/>
      <c r="AA567" s="347"/>
      <c r="AB567" s="297"/>
      <c r="AC567" s="297"/>
    </row>
    <row r="568" spans="1:29" s="296" customFormat="1">
      <c r="A568" s="295"/>
      <c r="B568" s="297"/>
      <c r="C568" s="298"/>
      <c r="D568" s="298"/>
      <c r="E568" s="315"/>
      <c r="F568" s="298"/>
      <c r="G568" s="298"/>
      <c r="H568" s="304"/>
      <c r="I568" s="304"/>
      <c r="J568" s="304"/>
      <c r="K568" s="304"/>
      <c r="L568" s="316"/>
      <c r="M568" s="417"/>
      <c r="N568" s="317"/>
      <c r="O568" s="317"/>
      <c r="P568" s="298"/>
      <c r="Q568" s="298"/>
      <c r="R568" s="298"/>
      <c r="S568" s="298"/>
      <c r="T568" s="298"/>
      <c r="U568" s="310"/>
      <c r="AA568" s="347"/>
      <c r="AB568" s="297"/>
      <c r="AC568" s="297"/>
    </row>
    <row r="569" spans="1:29" s="296" customFormat="1">
      <c r="A569" s="295"/>
      <c r="B569" s="297"/>
      <c r="C569" s="298"/>
      <c r="D569" s="298"/>
      <c r="E569" s="315"/>
      <c r="F569" s="298"/>
      <c r="G569" s="298"/>
      <c r="H569" s="304"/>
      <c r="I569" s="304"/>
      <c r="J569" s="304"/>
      <c r="K569" s="304"/>
      <c r="L569" s="316"/>
      <c r="M569" s="417"/>
      <c r="N569" s="317"/>
      <c r="O569" s="317"/>
      <c r="P569" s="298"/>
      <c r="Q569" s="298"/>
      <c r="R569" s="298"/>
      <c r="S569" s="298"/>
      <c r="T569" s="298"/>
      <c r="U569" s="310"/>
      <c r="AA569" s="347"/>
      <c r="AB569" s="297"/>
      <c r="AC569" s="297"/>
    </row>
    <row r="570" spans="1:29" s="296" customFormat="1">
      <c r="A570" s="295"/>
      <c r="B570" s="297"/>
      <c r="C570" s="298"/>
      <c r="D570" s="298"/>
      <c r="E570" s="315"/>
      <c r="F570" s="298"/>
      <c r="G570" s="298"/>
      <c r="H570" s="304"/>
      <c r="I570" s="304"/>
      <c r="J570" s="304"/>
      <c r="K570" s="304"/>
      <c r="L570" s="316"/>
      <c r="M570" s="417"/>
      <c r="N570" s="317"/>
      <c r="O570" s="317"/>
      <c r="P570" s="298"/>
      <c r="Q570" s="298"/>
      <c r="R570" s="298"/>
      <c r="S570" s="298"/>
      <c r="T570" s="298"/>
      <c r="U570" s="310"/>
      <c r="AA570" s="347"/>
      <c r="AB570" s="297"/>
      <c r="AC570" s="297"/>
    </row>
    <row r="571" spans="1:29" s="296" customFormat="1">
      <c r="A571" s="295"/>
      <c r="B571" s="297"/>
      <c r="C571" s="298"/>
      <c r="D571" s="298"/>
      <c r="E571" s="315"/>
      <c r="F571" s="298"/>
      <c r="G571" s="298"/>
      <c r="H571" s="304"/>
      <c r="I571" s="304"/>
      <c r="J571" s="304"/>
      <c r="K571" s="304"/>
      <c r="L571" s="316"/>
      <c r="M571" s="417"/>
      <c r="N571" s="317"/>
      <c r="O571" s="317"/>
      <c r="P571" s="298"/>
      <c r="Q571" s="298"/>
      <c r="R571" s="298"/>
      <c r="S571" s="298"/>
      <c r="T571" s="298"/>
      <c r="U571" s="310"/>
      <c r="AA571" s="347"/>
      <c r="AB571" s="297"/>
      <c r="AC571" s="297"/>
    </row>
    <row r="572" spans="1:29" s="296" customFormat="1">
      <c r="A572" s="295"/>
      <c r="B572" s="297"/>
      <c r="C572" s="298"/>
      <c r="D572" s="298"/>
      <c r="E572" s="315"/>
      <c r="F572" s="298"/>
      <c r="G572" s="298"/>
      <c r="H572" s="304"/>
      <c r="I572" s="304"/>
      <c r="J572" s="304"/>
      <c r="K572" s="304"/>
      <c r="L572" s="316"/>
      <c r="M572" s="417"/>
      <c r="N572" s="317"/>
      <c r="O572" s="317"/>
      <c r="P572" s="298"/>
      <c r="Q572" s="298"/>
      <c r="R572" s="298"/>
      <c r="S572" s="298"/>
      <c r="T572" s="298"/>
      <c r="U572" s="310"/>
      <c r="AA572" s="347"/>
      <c r="AB572" s="297"/>
      <c r="AC572" s="297"/>
    </row>
    <row r="573" spans="1:29" s="296" customFormat="1">
      <c r="A573" s="295"/>
      <c r="B573" s="297"/>
      <c r="C573" s="298"/>
      <c r="D573" s="298"/>
      <c r="E573" s="315"/>
      <c r="F573" s="298"/>
      <c r="G573" s="298"/>
      <c r="H573" s="304"/>
      <c r="I573" s="304"/>
      <c r="J573" s="304"/>
      <c r="K573" s="304"/>
      <c r="L573" s="316"/>
      <c r="M573" s="417"/>
      <c r="N573" s="317"/>
      <c r="O573" s="317"/>
      <c r="P573" s="298"/>
      <c r="Q573" s="298"/>
      <c r="R573" s="298"/>
      <c r="S573" s="298"/>
      <c r="T573" s="298"/>
      <c r="U573" s="310"/>
      <c r="AA573" s="347"/>
      <c r="AB573" s="297"/>
      <c r="AC573" s="297"/>
    </row>
    <row r="574" spans="1:29" s="296" customFormat="1">
      <c r="A574" s="295"/>
      <c r="B574" s="297"/>
      <c r="C574" s="298"/>
      <c r="D574" s="298"/>
      <c r="E574" s="315"/>
      <c r="F574" s="298"/>
      <c r="G574" s="298"/>
      <c r="H574" s="304"/>
      <c r="I574" s="304"/>
      <c r="J574" s="304"/>
      <c r="K574" s="304"/>
      <c r="L574" s="316"/>
      <c r="M574" s="417"/>
      <c r="N574" s="317"/>
      <c r="O574" s="317"/>
      <c r="P574" s="298"/>
      <c r="Q574" s="298"/>
      <c r="R574" s="298"/>
      <c r="S574" s="298"/>
      <c r="T574" s="298"/>
      <c r="U574" s="310"/>
      <c r="AA574" s="347"/>
      <c r="AB574" s="297"/>
      <c r="AC574" s="297"/>
    </row>
    <row r="575" spans="1:29" s="296" customFormat="1">
      <c r="A575" s="295"/>
      <c r="B575" s="297"/>
      <c r="C575" s="298"/>
      <c r="D575" s="298"/>
      <c r="E575" s="298"/>
      <c r="F575" s="298"/>
      <c r="G575" s="298"/>
      <c r="H575" s="304"/>
      <c r="I575" s="304"/>
      <c r="J575" s="304"/>
      <c r="K575" s="304"/>
      <c r="L575" s="304"/>
      <c r="M575" s="417"/>
      <c r="N575" s="317"/>
      <c r="O575" s="317"/>
      <c r="P575" s="298"/>
      <c r="Q575" s="298"/>
      <c r="R575" s="298"/>
      <c r="S575" s="298"/>
      <c r="T575" s="298"/>
      <c r="U575" s="310"/>
      <c r="AA575" s="347"/>
      <c r="AB575" s="297"/>
      <c r="AC575" s="297"/>
    </row>
    <row r="576" spans="1:29" s="296" customFormat="1">
      <c r="A576" s="295"/>
      <c r="B576" s="297"/>
      <c r="C576" s="298"/>
      <c r="D576" s="298"/>
      <c r="E576" s="315"/>
      <c r="F576" s="298"/>
      <c r="G576" s="298"/>
      <c r="H576" s="304"/>
      <c r="I576" s="304"/>
      <c r="J576" s="304"/>
      <c r="K576" s="304"/>
      <c r="L576" s="316"/>
      <c r="M576" s="417"/>
      <c r="N576" s="317"/>
      <c r="O576" s="317"/>
      <c r="P576" s="298"/>
      <c r="Q576" s="298"/>
      <c r="R576" s="298"/>
      <c r="S576" s="298"/>
      <c r="T576" s="298"/>
      <c r="U576" s="310"/>
      <c r="AA576" s="347"/>
      <c r="AB576" s="297"/>
      <c r="AC576" s="297"/>
    </row>
    <row r="577" spans="1:167" s="296" customFormat="1">
      <c r="A577" s="295"/>
      <c r="B577" s="297"/>
      <c r="C577" s="298"/>
      <c r="D577" s="298"/>
      <c r="E577" s="315"/>
      <c r="F577" s="298"/>
      <c r="G577" s="298"/>
      <c r="H577" s="304"/>
      <c r="I577" s="304"/>
      <c r="J577" s="304"/>
      <c r="K577" s="304"/>
      <c r="L577" s="316"/>
      <c r="M577" s="417"/>
      <c r="N577" s="317"/>
      <c r="O577" s="317"/>
      <c r="P577" s="298"/>
      <c r="Q577" s="298"/>
      <c r="R577" s="298"/>
      <c r="S577" s="298"/>
      <c r="T577" s="298"/>
      <c r="U577" s="310"/>
      <c r="AA577" s="347"/>
      <c r="AB577" s="297"/>
      <c r="AC577" s="297"/>
    </row>
    <row r="578" spans="1:167" s="296" customFormat="1">
      <c r="A578" s="295"/>
      <c r="B578" s="297"/>
      <c r="C578" s="298"/>
      <c r="D578" s="298"/>
      <c r="E578" s="315"/>
      <c r="F578" s="298"/>
      <c r="G578" s="298"/>
      <c r="H578" s="304"/>
      <c r="I578" s="304"/>
      <c r="J578" s="304"/>
      <c r="K578" s="304"/>
      <c r="L578" s="316"/>
      <c r="M578" s="417"/>
      <c r="N578" s="317"/>
      <c r="O578" s="317"/>
      <c r="P578" s="298"/>
      <c r="Q578" s="298"/>
      <c r="R578" s="298"/>
      <c r="S578" s="298"/>
      <c r="T578" s="298"/>
      <c r="U578" s="310"/>
      <c r="AA578" s="347"/>
      <c r="AB578" s="297"/>
      <c r="AC578" s="297"/>
    </row>
    <row r="579" spans="1:167" s="296" customFormat="1">
      <c r="A579" s="295"/>
      <c r="B579" s="297"/>
      <c r="C579" s="298"/>
      <c r="D579" s="298"/>
      <c r="E579" s="315"/>
      <c r="F579" s="298"/>
      <c r="G579" s="298"/>
      <c r="H579" s="304"/>
      <c r="I579" s="304"/>
      <c r="J579" s="304"/>
      <c r="K579" s="304"/>
      <c r="L579" s="316"/>
      <c r="M579" s="417"/>
      <c r="N579" s="317"/>
      <c r="O579" s="317"/>
      <c r="P579" s="298"/>
      <c r="Q579" s="298"/>
      <c r="R579" s="298"/>
      <c r="S579" s="298"/>
      <c r="T579" s="298"/>
      <c r="U579" s="310"/>
      <c r="AA579" s="347"/>
      <c r="AB579" s="297"/>
      <c r="AC579" s="297"/>
    </row>
    <row r="580" spans="1:167" s="296" customFormat="1">
      <c r="A580" s="295"/>
      <c r="B580" s="297"/>
      <c r="C580" s="298"/>
      <c r="D580" s="298"/>
      <c r="E580" s="315"/>
      <c r="F580" s="298"/>
      <c r="G580" s="298"/>
      <c r="H580" s="304"/>
      <c r="I580" s="304"/>
      <c r="J580" s="304"/>
      <c r="K580" s="304"/>
      <c r="L580" s="316"/>
      <c r="M580" s="417"/>
      <c r="N580" s="317"/>
      <c r="O580" s="317"/>
      <c r="P580" s="298"/>
      <c r="Q580" s="298"/>
      <c r="R580" s="298"/>
      <c r="S580" s="298"/>
      <c r="T580" s="298"/>
      <c r="U580" s="310"/>
      <c r="AA580" s="347"/>
      <c r="AB580" s="297"/>
      <c r="AC580" s="297"/>
    </row>
    <row r="581" spans="1:167" s="296" customFormat="1">
      <c r="A581" s="295"/>
      <c r="B581" s="297"/>
      <c r="C581" s="298"/>
      <c r="D581" s="298"/>
      <c r="E581" s="315"/>
      <c r="F581" s="298"/>
      <c r="G581" s="298"/>
      <c r="H581" s="304"/>
      <c r="I581" s="304"/>
      <c r="J581" s="304"/>
      <c r="K581" s="304"/>
      <c r="L581" s="316"/>
      <c r="M581" s="417"/>
      <c r="N581" s="317"/>
      <c r="O581" s="317"/>
      <c r="P581" s="298"/>
      <c r="Q581" s="298"/>
      <c r="R581" s="298"/>
      <c r="S581" s="298"/>
      <c r="T581" s="298"/>
      <c r="U581" s="310"/>
      <c r="AA581" s="347"/>
      <c r="AB581" s="297"/>
      <c r="AC581" s="297"/>
    </row>
    <row r="582" spans="1:167" s="296" customFormat="1">
      <c r="A582" s="295"/>
      <c r="B582" s="297"/>
      <c r="C582" s="298"/>
      <c r="D582" s="298"/>
      <c r="E582" s="315"/>
      <c r="F582" s="298"/>
      <c r="G582" s="298"/>
      <c r="H582" s="304"/>
      <c r="I582" s="304"/>
      <c r="J582" s="304"/>
      <c r="K582" s="304"/>
      <c r="L582" s="316"/>
      <c r="M582" s="417"/>
      <c r="N582" s="317"/>
      <c r="O582" s="317"/>
      <c r="P582" s="298"/>
      <c r="Q582" s="298"/>
      <c r="R582" s="298"/>
      <c r="S582" s="298"/>
      <c r="T582" s="298"/>
      <c r="U582" s="310"/>
      <c r="AA582" s="347"/>
      <c r="AB582" s="297"/>
      <c r="AC582" s="297"/>
    </row>
    <row r="583" spans="1:167" s="296" customFormat="1">
      <c r="A583" s="295"/>
      <c r="B583" s="297"/>
      <c r="C583" s="298"/>
      <c r="D583" s="298"/>
      <c r="E583" s="315"/>
      <c r="F583" s="298"/>
      <c r="G583" s="298"/>
      <c r="H583" s="304"/>
      <c r="I583" s="304"/>
      <c r="J583" s="304"/>
      <c r="K583" s="304"/>
      <c r="L583" s="316"/>
      <c r="M583" s="417"/>
      <c r="N583" s="317"/>
      <c r="O583" s="317"/>
      <c r="P583" s="298"/>
      <c r="Q583" s="298"/>
      <c r="R583" s="298"/>
      <c r="S583" s="298"/>
      <c r="T583" s="298"/>
      <c r="U583" s="310"/>
      <c r="AA583" s="347"/>
      <c r="AB583" s="297"/>
      <c r="AC583" s="297"/>
    </row>
    <row r="584" spans="1:167" s="296" customFormat="1">
      <c r="A584" s="295"/>
      <c r="B584" s="297"/>
      <c r="C584" s="298"/>
      <c r="D584" s="298"/>
      <c r="E584" s="315"/>
      <c r="F584" s="298"/>
      <c r="G584" s="298"/>
      <c r="H584" s="304"/>
      <c r="I584" s="304"/>
      <c r="J584" s="304"/>
      <c r="K584" s="304"/>
      <c r="L584" s="316"/>
      <c r="M584" s="417"/>
      <c r="N584" s="317"/>
      <c r="O584" s="317"/>
      <c r="P584" s="298"/>
      <c r="Q584" s="298"/>
      <c r="R584" s="298"/>
      <c r="S584" s="298"/>
      <c r="T584" s="298"/>
      <c r="U584" s="310"/>
      <c r="AA584" s="347"/>
      <c r="AB584" s="297"/>
      <c r="AC584" s="297"/>
    </row>
    <row r="585" spans="1:167" s="296" customFormat="1">
      <c r="A585" s="295"/>
      <c r="B585" s="297"/>
      <c r="C585" s="298"/>
      <c r="D585" s="298"/>
      <c r="E585" s="315"/>
      <c r="F585" s="298"/>
      <c r="G585" s="298"/>
      <c r="H585" s="304"/>
      <c r="I585" s="304"/>
      <c r="J585" s="304"/>
      <c r="K585" s="304"/>
      <c r="L585" s="316"/>
      <c r="M585" s="417"/>
      <c r="N585" s="317"/>
      <c r="O585" s="317"/>
      <c r="P585" s="298"/>
      <c r="Q585" s="298"/>
      <c r="R585" s="298"/>
      <c r="S585" s="298"/>
      <c r="T585" s="298"/>
      <c r="U585" s="310"/>
      <c r="AA585" s="347"/>
      <c r="AB585" s="297"/>
      <c r="AC585" s="297"/>
    </row>
    <row r="586" spans="1:167" s="296" customFormat="1">
      <c r="A586" s="295"/>
      <c r="B586" s="297"/>
      <c r="C586" s="298"/>
      <c r="D586" s="298"/>
      <c r="E586" s="315"/>
      <c r="F586" s="298"/>
      <c r="G586" s="298"/>
      <c r="H586" s="304"/>
      <c r="I586" s="304"/>
      <c r="J586" s="304"/>
      <c r="K586" s="304"/>
      <c r="L586" s="316"/>
      <c r="M586" s="417"/>
      <c r="N586" s="317"/>
      <c r="O586" s="317"/>
      <c r="P586" s="298"/>
      <c r="Q586" s="298"/>
      <c r="R586" s="298"/>
      <c r="S586" s="298"/>
      <c r="T586" s="298"/>
      <c r="U586" s="310"/>
      <c r="AA586" s="347"/>
      <c r="AB586" s="297"/>
      <c r="AC586" s="297"/>
    </row>
    <row r="587" spans="1:167" s="296" customFormat="1">
      <c r="A587" s="295"/>
      <c r="B587" s="297"/>
      <c r="C587" s="298"/>
      <c r="D587" s="298"/>
      <c r="E587" s="315"/>
      <c r="F587" s="298"/>
      <c r="G587" s="298"/>
      <c r="H587" s="304"/>
      <c r="I587" s="304"/>
      <c r="J587" s="304"/>
      <c r="K587" s="304"/>
      <c r="L587" s="316"/>
      <c r="M587" s="417"/>
      <c r="N587" s="317"/>
      <c r="O587" s="317"/>
      <c r="P587" s="298"/>
      <c r="Q587" s="298"/>
      <c r="R587" s="298"/>
      <c r="S587" s="298"/>
      <c r="T587" s="298"/>
      <c r="U587" s="310"/>
      <c r="AA587" s="347"/>
      <c r="AB587" s="297"/>
      <c r="AC587" s="297"/>
    </row>
    <row r="588" spans="1:167" s="296" customFormat="1">
      <c r="A588" s="295"/>
      <c r="B588" s="297"/>
      <c r="C588" s="298"/>
      <c r="D588" s="298"/>
      <c r="E588" s="315"/>
      <c r="F588" s="298"/>
      <c r="G588" s="298"/>
      <c r="H588" s="304"/>
      <c r="I588" s="304"/>
      <c r="J588" s="304"/>
      <c r="K588" s="304"/>
      <c r="L588" s="316"/>
      <c r="M588" s="417"/>
      <c r="N588" s="317"/>
      <c r="O588" s="317"/>
      <c r="P588" s="298"/>
      <c r="Q588" s="298"/>
      <c r="R588" s="298"/>
      <c r="S588" s="298"/>
      <c r="T588" s="298"/>
      <c r="U588" s="310"/>
      <c r="AA588" s="347"/>
      <c r="AB588" s="297"/>
      <c r="AC588" s="297"/>
    </row>
    <row r="589" spans="1:167" s="296" customFormat="1">
      <c r="A589" s="295"/>
      <c r="B589" s="297"/>
      <c r="C589" s="298"/>
      <c r="D589" s="298"/>
      <c r="E589" s="315"/>
      <c r="F589" s="298"/>
      <c r="G589" s="298"/>
      <c r="H589" s="304"/>
      <c r="I589" s="304"/>
      <c r="J589" s="304"/>
      <c r="K589" s="304"/>
      <c r="L589" s="316"/>
      <c r="M589" s="417"/>
      <c r="N589" s="317"/>
      <c r="O589" s="317"/>
      <c r="P589" s="298"/>
      <c r="Q589" s="298"/>
      <c r="R589" s="298"/>
      <c r="S589" s="298"/>
      <c r="T589" s="298"/>
      <c r="U589" s="310"/>
      <c r="AA589" s="347"/>
      <c r="AB589" s="297"/>
      <c r="AC589" s="297"/>
    </row>
    <row r="590" spans="1:167">
      <c r="B590" s="289"/>
      <c r="C590" s="298"/>
      <c r="D590" s="298"/>
      <c r="E590" s="315"/>
      <c r="F590" s="298"/>
      <c r="G590" s="298"/>
      <c r="H590" s="304"/>
      <c r="I590" s="304"/>
      <c r="J590" s="304"/>
      <c r="K590" s="304"/>
      <c r="L590" s="316"/>
      <c r="M590" s="417"/>
      <c r="N590" s="317"/>
      <c r="O590" s="317"/>
      <c r="P590" s="298"/>
      <c r="Q590" s="298"/>
      <c r="R590" s="298"/>
      <c r="S590" s="298"/>
      <c r="T590" s="298"/>
      <c r="U590" s="310"/>
      <c r="V590" s="296"/>
      <c r="W590" s="296"/>
      <c r="X590" s="296"/>
      <c r="Y590" s="296"/>
      <c r="Z590" s="296"/>
      <c r="AA590" s="347"/>
      <c r="AB590" s="297"/>
      <c r="AC590" s="297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  <c r="EC590" s="296"/>
      <c r="ED590" s="296"/>
      <c r="EE590" s="296"/>
      <c r="EF590" s="296"/>
      <c r="EG590" s="296"/>
      <c r="EH590" s="296"/>
      <c r="EI590" s="296"/>
      <c r="EJ590" s="296"/>
      <c r="EK590" s="296"/>
      <c r="EL590" s="296"/>
      <c r="EM590" s="296"/>
      <c r="EN590" s="296"/>
      <c r="EO590" s="296"/>
      <c r="EP590" s="296"/>
      <c r="EQ590" s="296"/>
      <c r="ER590" s="296"/>
      <c r="ES590" s="296"/>
      <c r="ET590" s="296"/>
      <c r="EU590" s="296"/>
      <c r="EV590" s="296"/>
      <c r="EW590" s="296"/>
      <c r="EX590" s="296"/>
      <c r="EY590" s="296"/>
      <c r="EZ590" s="296"/>
      <c r="FA590" s="296"/>
      <c r="FB590" s="296"/>
      <c r="FC590" s="296"/>
      <c r="FD590" s="296"/>
      <c r="FE590" s="296"/>
      <c r="FF590" s="296"/>
      <c r="FG590" s="296"/>
      <c r="FH590" s="296"/>
      <c r="FI590" s="296"/>
      <c r="FJ590" s="296"/>
      <c r="FK590" s="296"/>
    </row>
    <row r="591" spans="1:167">
      <c r="B591" s="289"/>
      <c r="C591" s="298"/>
      <c r="D591" s="298"/>
      <c r="E591" s="315"/>
      <c r="F591" s="298"/>
      <c r="G591" s="298"/>
      <c r="H591" s="304"/>
      <c r="I591" s="304"/>
      <c r="J591" s="304"/>
      <c r="K591" s="304"/>
      <c r="L591" s="316"/>
      <c r="M591" s="417"/>
      <c r="N591" s="317"/>
      <c r="O591" s="317"/>
      <c r="P591" s="298"/>
      <c r="Q591" s="298"/>
      <c r="R591" s="298"/>
      <c r="S591" s="298"/>
      <c r="T591" s="298"/>
      <c r="U591" s="310"/>
      <c r="V591" s="296"/>
      <c r="W591" s="296"/>
      <c r="X591" s="296"/>
      <c r="Y591" s="296"/>
      <c r="Z591" s="296"/>
      <c r="AA591" s="347"/>
      <c r="AB591" s="297"/>
      <c r="AC591" s="297"/>
      <c r="AD591" s="296"/>
      <c r="AE591" s="296"/>
      <c r="AF591" s="296"/>
      <c r="AG591" s="296"/>
      <c r="AH591" s="296"/>
      <c r="AI591" s="296"/>
      <c r="AJ591" s="296"/>
      <c r="AK591" s="296"/>
      <c r="AL591" s="296"/>
      <c r="AM591" s="296"/>
      <c r="AN591" s="296"/>
      <c r="AO591" s="296"/>
      <c r="AP591" s="296"/>
      <c r="AQ591" s="296"/>
      <c r="AR591" s="296"/>
      <c r="AS591" s="296"/>
      <c r="AT591" s="296"/>
      <c r="AU591" s="296"/>
      <c r="AV591" s="296"/>
      <c r="AW591" s="296"/>
      <c r="AX591" s="296"/>
      <c r="AY591" s="296"/>
      <c r="AZ591" s="296"/>
      <c r="BA591" s="296"/>
      <c r="BB591" s="296"/>
      <c r="BC591" s="296"/>
      <c r="BD591" s="296"/>
      <c r="BE591" s="296"/>
      <c r="BF591" s="296"/>
      <c r="BG591" s="296"/>
      <c r="BH591" s="296"/>
      <c r="BI591" s="296"/>
      <c r="BJ591" s="296"/>
      <c r="BK591" s="296"/>
      <c r="BL591" s="296"/>
      <c r="BM591" s="296"/>
      <c r="BN591" s="296"/>
      <c r="BO591" s="296"/>
      <c r="BP591" s="296"/>
      <c r="BQ591" s="296"/>
      <c r="BR591" s="296"/>
      <c r="BS591" s="296"/>
      <c r="BT591" s="296"/>
      <c r="BU591" s="296"/>
      <c r="BV591" s="296"/>
      <c r="BW591" s="296"/>
      <c r="BX591" s="296"/>
      <c r="BY591" s="296"/>
      <c r="BZ591" s="296"/>
      <c r="CA591" s="296"/>
      <c r="CB591" s="296"/>
      <c r="CC591" s="296"/>
      <c r="CD591" s="296"/>
      <c r="CE591" s="296"/>
      <c r="CF591" s="296"/>
      <c r="CG591" s="296"/>
      <c r="CH591" s="296"/>
      <c r="CI591" s="296"/>
      <c r="CJ591" s="296"/>
      <c r="CK591" s="296"/>
      <c r="CL591" s="296"/>
      <c r="CM591" s="296"/>
      <c r="CN591" s="296"/>
      <c r="CO591" s="296"/>
      <c r="CP591" s="296"/>
      <c r="CQ591" s="296"/>
      <c r="CR591" s="296"/>
      <c r="CS591" s="296"/>
      <c r="CT591" s="296"/>
      <c r="CU591" s="296"/>
      <c r="CV591" s="296"/>
      <c r="CW591" s="296"/>
      <c r="CX591" s="296"/>
      <c r="CY591" s="296"/>
      <c r="CZ591" s="296"/>
      <c r="DA591" s="296"/>
      <c r="DB591" s="296"/>
      <c r="DC591" s="296"/>
      <c r="DD591" s="296"/>
      <c r="DE591" s="296"/>
      <c r="DF591" s="296"/>
      <c r="DG591" s="296"/>
      <c r="DH591" s="296"/>
      <c r="DI591" s="296"/>
      <c r="DJ591" s="296"/>
      <c r="DK591" s="296"/>
      <c r="DL591" s="296"/>
      <c r="DM591" s="296"/>
      <c r="DN591" s="296"/>
      <c r="DO591" s="296"/>
      <c r="DP591" s="296"/>
      <c r="DQ591" s="296"/>
      <c r="DR591" s="296"/>
      <c r="DS591" s="296"/>
      <c r="DT591" s="296"/>
      <c r="DU591" s="296"/>
      <c r="DV591" s="296"/>
      <c r="DW591" s="296"/>
      <c r="DX591" s="296"/>
      <c r="DY591" s="296"/>
      <c r="DZ591" s="296"/>
      <c r="EA591" s="296"/>
      <c r="EB591" s="296"/>
      <c r="EC591" s="296"/>
      <c r="ED591" s="296"/>
      <c r="EE591" s="296"/>
      <c r="EF591" s="296"/>
      <c r="EG591" s="296"/>
      <c r="EH591" s="296"/>
      <c r="EI591" s="296"/>
      <c r="EJ591" s="296"/>
      <c r="EK591" s="296"/>
      <c r="EL591" s="296"/>
      <c r="EM591" s="296"/>
      <c r="EN591" s="296"/>
      <c r="EO591" s="296"/>
      <c r="EP591" s="296"/>
      <c r="EQ591" s="296"/>
      <c r="ER591" s="296"/>
      <c r="ES591" s="296"/>
      <c r="ET591" s="296"/>
      <c r="EU591" s="296"/>
      <c r="EV591" s="296"/>
      <c r="EW591" s="296"/>
      <c r="EX591" s="296"/>
      <c r="EY591" s="296"/>
      <c r="EZ591" s="296"/>
      <c r="FA591" s="296"/>
      <c r="FB591" s="296"/>
      <c r="FC591" s="296"/>
      <c r="FD591" s="296"/>
      <c r="FE591" s="296"/>
      <c r="FF591" s="296"/>
      <c r="FG591" s="296"/>
      <c r="FH591" s="296"/>
      <c r="FI591" s="296"/>
      <c r="FJ591" s="296"/>
      <c r="FK591" s="296"/>
    </row>
    <row r="592" spans="1:167">
      <c r="B592" s="289"/>
      <c r="C592" s="298"/>
      <c r="D592" s="298"/>
      <c r="E592" s="315"/>
      <c r="F592" s="298"/>
      <c r="G592" s="298"/>
      <c r="H592" s="304"/>
      <c r="I592" s="304"/>
      <c r="J592" s="304"/>
      <c r="K592" s="304"/>
      <c r="L592" s="316"/>
      <c r="M592" s="417"/>
      <c r="N592" s="317"/>
      <c r="O592" s="317"/>
      <c r="P592" s="298"/>
      <c r="Q592" s="298"/>
      <c r="R592" s="298"/>
      <c r="S592" s="223"/>
      <c r="T592" s="223"/>
      <c r="U592" s="314"/>
      <c r="V592" s="296"/>
      <c r="W592" s="296"/>
      <c r="X592" s="296"/>
      <c r="Y592" s="296"/>
      <c r="Z592" s="296"/>
      <c r="AA592" s="347"/>
      <c r="AB592" s="297"/>
      <c r="AC592" s="297"/>
      <c r="AD592" s="296"/>
      <c r="AE592" s="296"/>
      <c r="AF592" s="296"/>
      <c r="AG592" s="296"/>
      <c r="AH592" s="296"/>
      <c r="AI592" s="296"/>
      <c r="AJ592" s="296"/>
      <c r="AK592" s="296"/>
      <c r="AL592" s="296"/>
      <c r="AM592" s="296"/>
      <c r="AN592" s="296"/>
      <c r="AO592" s="296"/>
      <c r="AP592" s="296"/>
      <c r="AQ592" s="296"/>
      <c r="AR592" s="296"/>
      <c r="AS592" s="296"/>
      <c r="AT592" s="296"/>
      <c r="AU592" s="296"/>
      <c r="AV592" s="296"/>
      <c r="AW592" s="296"/>
      <c r="AX592" s="296"/>
      <c r="AY592" s="296"/>
      <c r="AZ592" s="296"/>
      <c r="BA592" s="296"/>
      <c r="BB592" s="296"/>
      <c r="BC592" s="296"/>
      <c r="BD592" s="296"/>
      <c r="BE592" s="296"/>
      <c r="BF592" s="296"/>
      <c r="BG592" s="296"/>
      <c r="BH592" s="296"/>
      <c r="BI592" s="296"/>
      <c r="BJ592" s="296"/>
      <c r="BK592" s="296"/>
      <c r="BL592" s="296"/>
      <c r="BM592" s="296"/>
      <c r="BN592" s="296"/>
      <c r="BO592" s="296"/>
      <c r="BP592" s="296"/>
      <c r="BQ592" s="296"/>
      <c r="BR592" s="296"/>
      <c r="BS592" s="296"/>
      <c r="BT592" s="296"/>
      <c r="BU592" s="296"/>
      <c r="BV592" s="296"/>
      <c r="BW592" s="296"/>
      <c r="BX592" s="296"/>
      <c r="BY592" s="296"/>
      <c r="BZ592" s="296"/>
      <c r="CA592" s="296"/>
      <c r="CB592" s="296"/>
      <c r="CC592" s="296"/>
      <c r="CD592" s="296"/>
      <c r="CE592" s="296"/>
      <c r="CF592" s="296"/>
      <c r="CG592" s="296"/>
      <c r="CH592" s="296"/>
      <c r="CI592" s="296"/>
      <c r="CJ592" s="296"/>
      <c r="CK592" s="296"/>
      <c r="CL592" s="296"/>
      <c r="CM592" s="296"/>
    </row>
    <row r="593" spans="2:21">
      <c r="B593" s="289"/>
      <c r="C593" s="298"/>
      <c r="D593" s="298"/>
      <c r="E593" s="315"/>
      <c r="F593" s="298"/>
      <c r="G593" s="298"/>
      <c r="H593" s="304"/>
      <c r="I593" s="304"/>
      <c r="J593" s="304"/>
      <c r="K593" s="304"/>
      <c r="L593" s="316"/>
      <c r="M593" s="417"/>
      <c r="N593" s="317"/>
      <c r="O593" s="317"/>
      <c r="P593" s="298"/>
      <c r="Q593" s="298"/>
      <c r="R593" s="298"/>
      <c r="S593" s="223"/>
      <c r="T593" s="223"/>
      <c r="U593" s="314"/>
    </row>
    <row r="594" spans="2:21">
      <c r="B594" s="289"/>
      <c r="C594" s="223"/>
      <c r="D594" s="298"/>
      <c r="E594" s="315"/>
      <c r="F594" s="298"/>
      <c r="G594" s="298"/>
      <c r="H594" s="304"/>
      <c r="I594" s="304"/>
      <c r="J594" s="304"/>
      <c r="K594" s="304"/>
      <c r="L594" s="316"/>
      <c r="M594" s="418"/>
      <c r="N594" s="317"/>
      <c r="O594" s="317"/>
      <c r="P594" s="298"/>
      <c r="Q594" s="298"/>
      <c r="R594" s="298"/>
      <c r="S594" s="223"/>
      <c r="T594" s="223"/>
      <c r="U594" s="314"/>
    </row>
    <row r="595" spans="2:21">
      <c r="B595" s="289"/>
      <c r="C595" s="223"/>
      <c r="D595" s="223"/>
      <c r="E595" s="290"/>
      <c r="F595" s="223"/>
      <c r="G595" s="223"/>
      <c r="H595" s="291"/>
      <c r="I595" s="291"/>
      <c r="J595" s="291"/>
      <c r="K595" s="291"/>
      <c r="L595" s="292"/>
      <c r="M595" s="418"/>
      <c r="N595" s="317"/>
      <c r="O595" s="317"/>
      <c r="P595" s="223"/>
      <c r="Q595" s="223"/>
      <c r="R595" s="223"/>
      <c r="S595" s="223"/>
      <c r="T595" s="223"/>
      <c r="U595" s="314"/>
    </row>
    <row r="596" spans="2:21">
      <c r="B596" s="289"/>
      <c r="C596" s="223"/>
      <c r="D596" s="223"/>
      <c r="E596" s="290"/>
      <c r="F596" s="223"/>
      <c r="G596" s="223"/>
      <c r="H596" s="291"/>
      <c r="I596" s="291"/>
      <c r="J596" s="291"/>
      <c r="K596" s="291"/>
      <c r="L596" s="292"/>
      <c r="M596" s="418"/>
      <c r="N596" s="317"/>
      <c r="O596" s="317"/>
      <c r="P596" s="223"/>
      <c r="Q596" s="223"/>
      <c r="R596" s="223"/>
      <c r="S596" s="223"/>
      <c r="T596" s="223"/>
      <c r="U596" s="314"/>
    </row>
    <row r="597" spans="2:21">
      <c r="B597" s="289"/>
      <c r="C597" s="223"/>
      <c r="D597" s="223"/>
      <c r="E597" s="290"/>
      <c r="F597" s="223"/>
      <c r="G597" s="223"/>
      <c r="H597" s="291"/>
      <c r="I597" s="291"/>
      <c r="J597" s="291"/>
      <c r="K597" s="291"/>
      <c r="L597" s="292"/>
      <c r="M597" s="418"/>
      <c r="N597" s="288"/>
      <c r="O597" s="317"/>
      <c r="P597" s="223"/>
      <c r="Q597" s="223"/>
      <c r="R597" s="223"/>
      <c r="S597" s="223"/>
      <c r="T597" s="223"/>
      <c r="U597" s="314"/>
    </row>
    <row r="598" spans="2:21">
      <c r="B598" s="289"/>
      <c r="C598" s="223"/>
      <c r="D598" s="223"/>
      <c r="E598" s="290"/>
      <c r="F598" s="223"/>
      <c r="G598" s="223"/>
      <c r="H598" s="291"/>
      <c r="I598" s="291"/>
      <c r="J598" s="291"/>
      <c r="K598" s="291"/>
      <c r="L598" s="292"/>
      <c r="M598" s="418"/>
      <c r="N598" s="288"/>
      <c r="O598" s="317"/>
      <c r="P598" s="223"/>
      <c r="Q598" s="223"/>
      <c r="R598" s="223"/>
      <c r="S598" s="223"/>
      <c r="T598" s="223"/>
      <c r="U598" s="314"/>
    </row>
    <row r="599" spans="2:21">
      <c r="B599" s="289"/>
      <c r="C599" s="223"/>
      <c r="D599" s="223"/>
      <c r="E599" s="290"/>
      <c r="F599" s="223"/>
      <c r="G599" s="223"/>
      <c r="H599" s="291"/>
      <c r="I599" s="291"/>
      <c r="J599" s="291"/>
      <c r="K599" s="291"/>
      <c r="L599" s="292"/>
      <c r="M599" s="418"/>
      <c r="N599" s="288"/>
      <c r="O599" s="317"/>
      <c r="P599" s="223"/>
      <c r="Q599" s="223"/>
      <c r="R599" s="223"/>
      <c r="S599" s="223"/>
      <c r="T599" s="223"/>
      <c r="U599" s="314"/>
    </row>
    <row r="600" spans="2:21">
      <c r="B600" s="289"/>
      <c r="C600" s="223"/>
      <c r="D600" s="223"/>
      <c r="E600" s="290"/>
      <c r="F600" s="223"/>
      <c r="G600" s="223"/>
      <c r="H600" s="291"/>
      <c r="I600" s="291"/>
      <c r="J600" s="291"/>
      <c r="K600" s="291"/>
      <c r="L600" s="292"/>
      <c r="M600" s="418"/>
      <c r="N600" s="288"/>
      <c r="O600" s="288"/>
      <c r="P600" s="223"/>
      <c r="Q600" s="223"/>
      <c r="R600" s="223"/>
      <c r="S600" s="223"/>
      <c r="T600" s="223"/>
      <c r="U600" s="314"/>
    </row>
    <row r="601" spans="2:21">
      <c r="B601" s="289"/>
      <c r="C601" s="223"/>
      <c r="D601" s="223"/>
      <c r="E601" s="290"/>
      <c r="F601" s="223"/>
      <c r="G601" s="223"/>
      <c r="H601" s="291"/>
      <c r="I601" s="291"/>
      <c r="J601" s="291"/>
      <c r="K601" s="291"/>
      <c r="L601" s="292"/>
      <c r="M601" s="418"/>
      <c r="N601" s="288"/>
      <c r="O601" s="288"/>
      <c r="P601" s="223"/>
      <c r="Q601" s="223"/>
      <c r="R601" s="223"/>
      <c r="S601" s="223"/>
      <c r="T601" s="223"/>
      <c r="U601" s="314"/>
    </row>
    <row r="602" spans="2:21">
      <c r="B602" s="289"/>
      <c r="C602" s="223"/>
      <c r="D602" s="223"/>
      <c r="E602" s="290"/>
      <c r="F602" s="223"/>
      <c r="G602" s="223"/>
      <c r="H602" s="291"/>
      <c r="I602" s="291"/>
      <c r="J602" s="291"/>
      <c r="K602" s="291"/>
      <c r="L602" s="292"/>
      <c r="M602" s="418"/>
      <c r="N602" s="288"/>
      <c r="O602" s="288"/>
      <c r="P602" s="223"/>
      <c r="Q602" s="223"/>
      <c r="R602" s="223"/>
      <c r="S602" s="223"/>
      <c r="T602" s="223"/>
      <c r="U602" s="314"/>
    </row>
    <row r="603" spans="2:21">
      <c r="C603" s="223"/>
      <c r="D603" s="223"/>
      <c r="E603" s="290"/>
      <c r="F603" s="223"/>
      <c r="G603" s="223"/>
      <c r="H603" s="291"/>
      <c r="I603" s="291"/>
      <c r="J603" s="291"/>
      <c r="K603" s="291"/>
      <c r="L603" s="292"/>
      <c r="M603" s="418"/>
      <c r="N603" s="288"/>
      <c r="O603" s="288"/>
      <c r="P603" s="223"/>
      <c r="Q603" s="223"/>
      <c r="R603" s="223"/>
      <c r="S603" s="223"/>
      <c r="T603" s="223"/>
      <c r="U603" s="314"/>
    </row>
    <row r="604" spans="2:21">
      <c r="P604" s="223"/>
      <c r="Q604" s="223"/>
      <c r="R604" s="223"/>
      <c r="S604" s="223"/>
      <c r="T604" s="223"/>
      <c r="U604" s="314"/>
    </row>
    <row r="605" spans="2:21">
      <c r="P605" s="223"/>
      <c r="Q605" s="223"/>
      <c r="R605" s="223"/>
      <c r="S605" s="223"/>
      <c r="T605" s="223"/>
      <c r="U605" s="314"/>
    </row>
    <row r="606" spans="2:21">
      <c r="P606" s="223"/>
      <c r="Q606" s="223"/>
      <c r="R606" s="223"/>
      <c r="S606" s="223"/>
      <c r="T606" s="223"/>
      <c r="U606" s="314"/>
    </row>
    <row r="607" spans="2:21">
      <c r="P607" s="223"/>
      <c r="Q607" s="223"/>
      <c r="R607" s="223"/>
      <c r="S607" s="223"/>
      <c r="T607" s="223"/>
      <c r="U607" s="314"/>
    </row>
    <row r="608" spans="2:21">
      <c r="P608" s="223"/>
      <c r="Q608" s="223"/>
      <c r="R608" s="223"/>
      <c r="S608" s="223"/>
      <c r="T608" s="223"/>
      <c r="U608" s="314"/>
    </row>
    <row r="609" spans="16:21">
      <c r="P609" s="223"/>
      <c r="Q609" s="223"/>
      <c r="R609" s="223"/>
      <c r="S609" s="223"/>
      <c r="T609" s="223"/>
      <c r="U609" s="314"/>
    </row>
    <row r="610" spans="16:21">
      <c r="P610" s="223"/>
      <c r="Q610" s="223"/>
      <c r="R610" s="223"/>
      <c r="S610" s="223"/>
      <c r="T610" s="223"/>
      <c r="U610" s="314"/>
    </row>
    <row r="611" spans="16:21">
      <c r="P611" s="223"/>
      <c r="Q611" s="223"/>
      <c r="R611" s="223"/>
      <c r="S611" s="223"/>
      <c r="T611" s="223"/>
      <c r="U611" s="314"/>
    </row>
    <row r="612" spans="16:21">
      <c r="P612" s="223"/>
      <c r="Q612" s="223"/>
      <c r="R612" s="223"/>
      <c r="S612" s="223"/>
      <c r="T612" s="223"/>
      <c r="U612" s="314"/>
    </row>
    <row r="613" spans="16:21">
      <c r="P613" s="223"/>
      <c r="Q613" s="223"/>
      <c r="R613" s="223"/>
      <c r="S613" s="223"/>
      <c r="T613" s="223"/>
      <c r="U613" s="314"/>
    </row>
    <row r="614" spans="16:21">
      <c r="P614" s="223"/>
      <c r="Q614" s="223"/>
      <c r="R614" s="223"/>
      <c r="S614" s="223"/>
      <c r="T614" s="223"/>
      <c r="U614" s="314"/>
    </row>
    <row r="615" spans="16:21">
      <c r="P615" s="223"/>
      <c r="Q615" s="223"/>
      <c r="R615" s="223"/>
      <c r="S615" s="223"/>
      <c r="T615" s="223"/>
      <c r="U615" s="314"/>
    </row>
    <row r="616" spans="16:21">
      <c r="P616" s="223"/>
      <c r="Q616" s="223"/>
      <c r="R616" s="223"/>
      <c r="S616" s="223"/>
      <c r="T616" s="223"/>
      <c r="U616" s="314"/>
    </row>
    <row r="617" spans="16:21">
      <c r="P617" s="223"/>
      <c r="Q617" s="223"/>
      <c r="R617" s="223"/>
      <c r="S617" s="223"/>
      <c r="T617" s="223"/>
      <c r="U617" s="314"/>
    </row>
    <row r="618" spans="16:21">
      <c r="P618" s="223"/>
      <c r="Q618" s="223"/>
      <c r="R618" s="223"/>
      <c r="S618" s="223"/>
      <c r="T618" s="223"/>
      <c r="U618" s="314"/>
    </row>
    <row r="619" spans="16:21">
      <c r="P619" s="223"/>
      <c r="Q619" s="223"/>
      <c r="R619" s="223"/>
      <c r="S619" s="223"/>
      <c r="T619" s="223"/>
      <c r="U619" s="314"/>
    </row>
    <row r="620" spans="16:21">
      <c r="P620" s="223"/>
      <c r="Q620" s="223"/>
      <c r="R620" s="223"/>
      <c r="S620" s="223"/>
      <c r="T620" s="223"/>
      <c r="U620" s="314"/>
    </row>
    <row r="621" spans="16:21">
      <c r="P621" s="223"/>
      <c r="Q621" s="223"/>
      <c r="R621" s="223"/>
      <c r="S621" s="223"/>
      <c r="T621" s="223"/>
      <c r="U621" s="314"/>
    </row>
    <row r="622" spans="16:21">
      <c r="P622" s="223"/>
      <c r="Q622" s="223"/>
      <c r="R622" s="223"/>
      <c r="S622" s="223"/>
      <c r="T622" s="223"/>
      <c r="U622" s="314"/>
    </row>
    <row r="623" spans="16:21">
      <c r="P623" s="223"/>
      <c r="Q623" s="223"/>
      <c r="R623" s="223"/>
      <c r="S623" s="223"/>
      <c r="T623" s="223"/>
      <c r="U623" s="314"/>
    </row>
    <row r="624" spans="16:21">
      <c r="P624" s="223"/>
      <c r="Q624" s="223"/>
      <c r="R624" s="223"/>
      <c r="S624" s="223"/>
      <c r="T624" s="223"/>
      <c r="U624" s="314"/>
    </row>
    <row r="625" spans="16:21">
      <c r="P625" s="223"/>
      <c r="Q625" s="223"/>
      <c r="R625" s="223"/>
      <c r="S625" s="223"/>
      <c r="T625" s="223"/>
      <c r="U625" s="314"/>
    </row>
    <row r="626" spans="16:21">
      <c r="P626" s="223"/>
      <c r="Q626" s="223"/>
      <c r="R626" s="223"/>
      <c r="S626" s="223"/>
      <c r="T626" s="223"/>
      <c r="U626" s="314"/>
    </row>
    <row r="627" spans="16:21">
      <c r="P627" s="223"/>
      <c r="Q627" s="223"/>
      <c r="R627" s="223"/>
      <c r="S627" s="223"/>
      <c r="T627" s="223"/>
      <c r="U627" s="314"/>
    </row>
    <row r="628" spans="16:21">
      <c r="P628" s="223"/>
      <c r="Q628" s="223"/>
      <c r="R628" s="223"/>
      <c r="S628" s="223"/>
      <c r="T628" s="223"/>
      <c r="U628" s="314"/>
    </row>
    <row r="629" spans="16:21">
      <c r="P629" s="223"/>
      <c r="Q629" s="223"/>
      <c r="R629" s="223"/>
      <c r="S629" s="223"/>
      <c r="T629" s="223"/>
      <c r="U629" s="314"/>
    </row>
    <row r="630" spans="16:21">
      <c r="P630" s="223"/>
      <c r="Q630" s="223"/>
      <c r="R630" s="223"/>
      <c r="S630" s="223"/>
      <c r="T630" s="223"/>
      <c r="U630" s="314"/>
    </row>
    <row r="631" spans="16:21">
      <c r="P631" s="223"/>
      <c r="Q631" s="223"/>
      <c r="R631" s="223"/>
      <c r="S631" s="223"/>
      <c r="T631" s="223"/>
      <c r="U631" s="314"/>
    </row>
    <row r="632" spans="16:21">
      <c r="P632" s="223"/>
      <c r="Q632" s="223"/>
      <c r="R632" s="223"/>
      <c r="S632" s="223"/>
      <c r="T632" s="223"/>
      <c r="U632" s="314"/>
    </row>
    <row r="633" spans="16:21">
      <c r="P633" s="223"/>
      <c r="Q633" s="223"/>
      <c r="R633" s="223"/>
      <c r="S633" s="223"/>
      <c r="T633" s="223"/>
      <c r="U633" s="314"/>
    </row>
    <row r="634" spans="16:21">
      <c r="P634" s="223"/>
      <c r="Q634" s="223"/>
      <c r="R634" s="223"/>
      <c r="S634" s="223"/>
      <c r="T634" s="223"/>
      <c r="U634" s="314"/>
    </row>
    <row r="635" spans="16:21">
      <c r="P635" s="223"/>
      <c r="Q635" s="223"/>
      <c r="R635" s="223"/>
      <c r="S635" s="223"/>
      <c r="T635" s="223"/>
      <c r="U635" s="314"/>
    </row>
    <row r="636" spans="16:21">
      <c r="P636" s="223"/>
      <c r="Q636" s="223"/>
      <c r="R636" s="223"/>
      <c r="S636" s="223"/>
      <c r="T636" s="223"/>
      <c r="U636" s="314"/>
    </row>
    <row r="637" spans="16:21">
      <c r="P637" s="223"/>
      <c r="Q637" s="223"/>
      <c r="R637" s="223"/>
      <c r="S637" s="223"/>
      <c r="T637" s="223"/>
      <c r="U637" s="314"/>
    </row>
    <row r="638" spans="16:21">
      <c r="P638" s="223"/>
      <c r="Q638" s="223"/>
      <c r="R638" s="223"/>
      <c r="S638" s="223"/>
      <c r="T638" s="223"/>
      <c r="U638" s="314"/>
    </row>
    <row r="639" spans="16:21">
      <c r="P639" s="223"/>
      <c r="Q639" s="223"/>
      <c r="R639" s="223"/>
      <c r="S639" s="223"/>
      <c r="T639" s="223"/>
      <c r="U639" s="314"/>
    </row>
    <row r="640" spans="16:21">
      <c r="P640" s="223"/>
      <c r="Q640" s="223"/>
      <c r="R640" s="223"/>
      <c r="S640" s="223"/>
      <c r="T640" s="223"/>
      <c r="U640" s="314"/>
    </row>
    <row r="641" spans="16:21">
      <c r="P641" s="223"/>
      <c r="Q641" s="223"/>
      <c r="R641" s="223"/>
      <c r="S641" s="223"/>
      <c r="T641" s="223"/>
      <c r="U641" s="314"/>
    </row>
    <row r="642" spans="16:21">
      <c r="P642" s="223"/>
      <c r="Q642" s="223"/>
      <c r="R642" s="223"/>
      <c r="S642" s="223"/>
      <c r="T642" s="223"/>
      <c r="U642" s="314"/>
    </row>
    <row r="643" spans="16:21">
      <c r="P643" s="223"/>
      <c r="Q643" s="223"/>
      <c r="R643" s="223"/>
      <c r="S643" s="223"/>
      <c r="T643" s="223"/>
      <c r="U643" s="314"/>
    </row>
    <row r="644" spans="16:21">
      <c r="P644" s="223"/>
      <c r="Q644" s="223"/>
      <c r="R644" s="223"/>
      <c r="S644" s="223"/>
      <c r="T644" s="223"/>
      <c r="U644" s="314"/>
    </row>
    <row r="645" spans="16:21">
      <c r="P645" s="223"/>
      <c r="Q645" s="223"/>
      <c r="R645" s="223"/>
      <c r="S645" s="223"/>
      <c r="T645" s="223"/>
      <c r="U645" s="314"/>
    </row>
    <row r="646" spans="16:21">
      <c r="P646" s="223"/>
      <c r="Q646" s="223"/>
      <c r="R646" s="223"/>
      <c r="S646" s="223"/>
      <c r="T646" s="223"/>
      <c r="U646" s="314"/>
    </row>
    <row r="647" spans="16:21">
      <c r="P647" s="223"/>
      <c r="Q647" s="223"/>
      <c r="R647" s="223"/>
      <c r="S647" s="223"/>
      <c r="T647" s="223"/>
      <c r="U647" s="314"/>
    </row>
    <row r="648" spans="16:21">
      <c r="P648" s="223"/>
      <c r="Q648" s="223"/>
      <c r="R648" s="223"/>
      <c r="S648" s="223"/>
      <c r="T648" s="223"/>
      <c r="U648" s="314"/>
    </row>
    <row r="649" spans="16:21">
      <c r="P649" s="223"/>
      <c r="Q649" s="223"/>
      <c r="R649" s="223"/>
      <c r="S649" s="223"/>
      <c r="T649" s="223"/>
      <c r="U649" s="314"/>
    </row>
    <row r="650" spans="16:21">
      <c r="P650" s="223"/>
      <c r="Q650" s="223"/>
      <c r="R650" s="223"/>
      <c r="S650" s="223"/>
      <c r="T650" s="223"/>
      <c r="U650" s="314"/>
    </row>
    <row r="651" spans="16:21">
      <c r="P651" s="223"/>
      <c r="Q651" s="223"/>
      <c r="R651" s="223"/>
      <c r="S651" s="223"/>
      <c r="T651" s="223"/>
      <c r="U651" s="314"/>
    </row>
    <row r="652" spans="16:21">
      <c r="P652" s="223"/>
      <c r="Q652" s="223"/>
      <c r="R652" s="223"/>
      <c r="S652" s="223"/>
      <c r="T652" s="223"/>
      <c r="U652" s="314"/>
    </row>
    <row r="653" spans="16:21">
      <c r="P653" s="223"/>
      <c r="Q653" s="223"/>
      <c r="R653" s="223"/>
      <c r="S653" s="223"/>
      <c r="T653" s="223"/>
      <c r="U653" s="314"/>
    </row>
    <row r="654" spans="16:21">
      <c r="P654" s="223"/>
      <c r="Q654" s="223"/>
      <c r="R654" s="223"/>
      <c r="S654" s="223"/>
      <c r="T654" s="223"/>
      <c r="U654" s="314"/>
    </row>
    <row r="655" spans="16:21">
      <c r="P655" s="223"/>
      <c r="Q655" s="223"/>
      <c r="R655" s="223"/>
      <c r="S655" s="223"/>
      <c r="T655" s="223"/>
      <c r="U655" s="314"/>
    </row>
    <row r="656" spans="16:21">
      <c r="P656" s="223"/>
      <c r="Q656" s="223"/>
      <c r="R656" s="223"/>
      <c r="S656" s="223"/>
      <c r="T656" s="223"/>
      <c r="U656" s="314"/>
    </row>
    <row r="657" spans="16:21">
      <c r="P657" s="223"/>
      <c r="Q657" s="223"/>
      <c r="R657" s="223"/>
      <c r="S657" s="223"/>
      <c r="T657" s="223"/>
      <c r="U657" s="314"/>
    </row>
    <row r="658" spans="16:21">
      <c r="P658" s="223"/>
      <c r="Q658" s="223"/>
      <c r="R658" s="223"/>
      <c r="S658" s="223"/>
      <c r="T658" s="223"/>
      <c r="U658" s="314"/>
    </row>
    <row r="659" spans="16:21">
      <c r="P659" s="223"/>
      <c r="Q659" s="223"/>
      <c r="R659" s="223"/>
      <c r="S659" s="223"/>
      <c r="T659" s="223"/>
      <c r="U659" s="314"/>
    </row>
    <row r="660" spans="16:21">
      <c r="P660" s="223"/>
      <c r="Q660" s="223"/>
      <c r="R660" s="223"/>
      <c r="S660" s="223"/>
      <c r="T660" s="223"/>
      <c r="U660" s="314"/>
    </row>
    <row r="661" spans="16:21">
      <c r="P661" s="223"/>
      <c r="Q661" s="223"/>
      <c r="R661" s="223"/>
      <c r="S661" s="223"/>
      <c r="T661" s="223"/>
      <c r="U661" s="314"/>
    </row>
    <row r="662" spans="16:21">
      <c r="P662" s="223"/>
      <c r="Q662" s="223"/>
      <c r="R662" s="223"/>
      <c r="S662" s="223"/>
      <c r="T662" s="223"/>
      <c r="U662" s="314"/>
    </row>
    <row r="663" spans="16:21">
      <c r="P663" s="223"/>
      <c r="Q663" s="223"/>
      <c r="R663" s="223"/>
      <c r="S663" s="223"/>
      <c r="T663" s="223"/>
      <c r="U663" s="314"/>
    </row>
    <row r="664" spans="16:21">
      <c r="P664" s="223"/>
      <c r="Q664" s="223"/>
      <c r="R664" s="223"/>
      <c r="S664" s="223"/>
      <c r="T664" s="223"/>
      <c r="U664" s="314"/>
    </row>
    <row r="665" spans="16:21">
      <c r="P665" s="223"/>
      <c r="Q665" s="223"/>
      <c r="R665" s="223"/>
      <c r="S665" s="223"/>
      <c r="T665" s="223"/>
      <c r="U665" s="314"/>
    </row>
    <row r="666" spans="16:21">
      <c r="P666" s="223"/>
      <c r="Q666" s="223"/>
      <c r="R666" s="223"/>
      <c r="S666" s="223"/>
      <c r="T666" s="223"/>
      <c r="U666" s="314"/>
    </row>
    <row r="667" spans="16:21">
      <c r="P667" s="223"/>
      <c r="Q667" s="223"/>
      <c r="R667" s="223"/>
      <c r="S667" s="223"/>
      <c r="T667" s="223"/>
      <c r="U667" s="314"/>
    </row>
    <row r="668" spans="16:21">
      <c r="P668" s="223"/>
      <c r="Q668" s="223"/>
      <c r="R668" s="223"/>
      <c r="S668" s="223"/>
      <c r="T668" s="223"/>
      <c r="U668" s="314"/>
    </row>
    <row r="669" spans="16:21">
      <c r="P669" s="223"/>
      <c r="Q669" s="223"/>
      <c r="R669" s="223"/>
      <c r="S669" s="223"/>
      <c r="T669" s="223"/>
      <c r="U669" s="314"/>
    </row>
    <row r="670" spans="16:21">
      <c r="P670" s="223"/>
      <c r="Q670" s="223"/>
      <c r="R670" s="223"/>
      <c r="S670" s="223"/>
      <c r="T670" s="223"/>
      <c r="U670" s="314"/>
    </row>
    <row r="671" spans="16:21">
      <c r="P671" s="223"/>
      <c r="Q671" s="223"/>
      <c r="R671" s="223"/>
      <c r="S671" s="223"/>
      <c r="T671" s="223"/>
      <c r="U671" s="314"/>
    </row>
    <row r="672" spans="16:21">
      <c r="P672" s="223"/>
      <c r="Q672" s="223"/>
      <c r="R672" s="223"/>
      <c r="S672" s="223"/>
      <c r="T672" s="223"/>
      <c r="U672" s="314"/>
    </row>
    <row r="673" spans="16:21">
      <c r="P673" s="223"/>
      <c r="Q673" s="223"/>
      <c r="R673" s="223"/>
      <c r="S673" s="223"/>
      <c r="T673" s="223"/>
      <c r="U673" s="314"/>
    </row>
    <row r="674" spans="16:21">
      <c r="P674" s="223"/>
      <c r="Q674" s="223"/>
      <c r="R674" s="223"/>
      <c r="S674" s="223"/>
      <c r="T674" s="223"/>
      <c r="U674" s="314"/>
    </row>
    <row r="675" spans="16:21">
      <c r="P675" s="223"/>
      <c r="Q675" s="223"/>
      <c r="R675" s="223"/>
      <c r="S675" s="223"/>
      <c r="T675" s="223"/>
      <c r="U675" s="314"/>
    </row>
    <row r="676" spans="16:21">
      <c r="P676" s="223"/>
      <c r="Q676" s="223"/>
      <c r="R676" s="223"/>
      <c r="S676" s="223"/>
      <c r="T676" s="223"/>
      <c r="U676" s="314"/>
    </row>
    <row r="677" spans="16:21">
      <c r="P677" s="223"/>
      <c r="Q677" s="223"/>
      <c r="R677" s="223"/>
      <c r="S677" s="223"/>
      <c r="T677" s="223"/>
      <c r="U677" s="314"/>
    </row>
    <row r="678" spans="16:21">
      <c r="P678" s="223"/>
      <c r="Q678" s="223"/>
      <c r="R678" s="223"/>
      <c r="S678" s="223"/>
      <c r="T678" s="223"/>
      <c r="U678" s="314"/>
    </row>
    <row r="679" spans="16:21">
      <c r="P679" s="223"/>
      <c r="Q679" s="223"/>
      <c r="R679" s="223"/>
      <c r="S679" s="223"/>
      <c r="T679" s="223"/>
      <c r="U679" s="314"/>
    </row>
    <row r="680" spans="16:21">
      <c r="P680" s="223"/>
      <c r="Q680" s="223"/>
      <c r="R680" s="223"/>
      <c r="S680" s="223"/>
      <c r="T680" s="223"/>
      <c r="U680" s="314"/>
    </row>
    <row r="681" spans="16:21">
      <c r="P681" s="223"/>
      <c r="Q681" s="223"/>
      <c r="R681" s="223"/>
      <c r="S681" s="223"/>
      <c r="T681" s="223"/>
      <c r="U681" s="314"/>
    </row>
    <row r="682" spans="16:21">
      <c r="P682" s="223"/>
      <c r="Q682" s="223"/>
      <c r="R682" s="223"/>
      <c r="S682" s="223"/>
      <c r="T682" s="223"/>
      <c r="U682" s="314"/>
    </row>
    <row r="683" spans="16:21">
      <c r="P683" s="223"/>
      <c r="Q683" s="223"/>
      <c r="R683" s="223"/>
      <c r="S683" s="223"/>
      <c r="T683" s="223"/>
      <c r="U683" s="314"/>
    </row>
    <row r="684" spans="16:21">
      <c r="P684" s="223"/>
      <c r="Q684" s="223"/>
      <c r="R684" s="223"/>
      <c r="S684" s="223"/>
      <c r="T684" s="223"/>
      <c r="U684" s="314"/>
    </row>
    <row r="685" spans="16:21">
      <c r="P685" s="223"/>
      <c r="Q685" s="223"/>
      <c r="R685" s="223"/>
      <c r="S685" s="223"/>
      <c r="T685" s="223"/>
      <c r="U685" s="314"/>
    </row>
    <row r="686" spans="16:21">
      <c r="P686" s="223"/>
      <c r="Q686" s="223"/>
      <c r="R686" s="223"/>
      <c r="S686" s="223"/>
      <c r="T686" s="223"/>
      <c r="U686" s="314"/>
    </row>
    <row r="687" spans="16:21">
      <c r="P687" s="223"/>
      <c r="Q687" s="223"/>
      <c r="R687" s="223"/>
      <c r="S687" s="223"/>
      <c r="T687" s="223"/>
      <c r="U687" s="314"/>
    </row>
    <row r="688" spans="16:21">
      <c r="P688" s="223"/>
      <c r="Q688" s="223"/>
      <c r="R688" s="223"/>
      <c r="S688" s="223"/>
      <c r="T688" s="223"/>
      <c r="U688" s="314"/>
    </row>
    <row r="689" spans="16:21">
      <c r="P689" s="223"/>
      <c r="Q689" s="223"/>
      <c r="R689" s="223"/>
      <c r="S689" s="223"/>
      <c r="T689" s="223"/>
      <c r="U689" s="314"/>
    </row>
    <row r="690" spans="16:21">
      <c r="P690" s="223"/>
      <c r="Q690" s="223"/>
      <c r="R690" s="223"/>
      <c r="S690" s="223"/>
      <c r="T690" s="223"/>
      <c r="U690" s="314"/>
    </row>
    <row r="691" spans="16:21">
      <c r="P691" s="223"/>
      <c r="Q691" s="223"/>
      <c r="R691" s="223"/>
      <c r="S691" s="223"/>
      <c r="T691" s="223"/>
      <c r="U691" s="314"/>
    </row>
    <row r="692" spans="16:21">
      <c r="P692" s="223"/>
      <c r="Q692" s="223"/>
      <c r="R692" s="223"/>
      <c r="S692" s="223"/>
      <c r="T692" s="223"/>
      <c r="U692" s="314"/>
    </row>
    <row r="693" spans="16:21">
      <c r="P693" s="223"/>
      <c r="Q693" s="223"/>
      <c r="R693" s="223"/>
      <c r="S693" s="223"/>
      <c r="T693" s="223"/>
      <c r="U693" s="314"/>
    </row>
    <row r="694" spans="16:21">
      <c r="P694" s="223"/>
      <c r="Q694" s="223"/>
      <c r="R694" s="223"/>
      <c r="S694" s="223"/>
      <c r="T694" s="223"/>
      <c r="U694" s="314"/>
    </row>
    <row r="695" spans="16:21">
      <c r="P695" s="223"/>
      <c r="Q695" s="223"/>
      <c r="R695" s="223"/>
      <c r="S695" s="223"/>
      <c r="T695" s="223"/>
      <c r="U695" s="314"/>
    </row>
    <row r="696" spans="16:21">
      <c r="P696" s="223"/>
      <c r="Q696" s="223"/>
      <c r="R696" s="223"/>
      <c r="S696" s="223"/>
      <c r="T696" s="223"/>
      <c r="U696" s="314"/>
    </row>
    <row r="697" spans="16:21">
      <c r="P697" s="223"/>
      <c r="Q697" s="223"/>
      <c r="R697" s="223"/>
      <c r="S697" s="223"/>
      <c r="T697" s="223"/>
      <c r="U697" s="314"/>
    </row>
    <row r="698" spans="16:21">
      <c r="P698" s="223"/>
      <c r="Q698" s="223"/>
      <c r="R698" s="223"/>
      <c r="S698" s="223"/>
      <c r="T698" s="223"/>
      <c r="U698" s="314"/>
    </row>
    <row r="699" spans="16:21">
      <c r="P699" s="223"/>
      <c r="Q699" s="223"/>
      <c r="R699" s="223"/>
      <c r="S699" s="223"/>
      <c r="T699" s="223"/>
      <c r="U699" s="314"/>
    </row>
    <row r="700" spans="16:21">
      <c r="P700" s="223"/>
      <c r="Q700" s="223"/>
      <c r="R700" s="223"/>
      <c r="S700" s="223"/>
      <c r="T700" s="223"/>
      <c r="U700" s="314"/>
    </row>
    <row r="701" spans="16:21">
      <c r="P701" s="223"/>
      <c r="Q701" s="223"/>
      <c r="R701" s="223"/>
      <c r="S701" s="223"/>
      <c r="T701" s="223"/>
      <c r="U701" s="314"/>
    </row>
    <row r="702" spans="16:21">
      <c r="P702" s="223"/>
      <c r="Q702" s="223"/>
      <c r="R702" s="223"/>
      <c r="S702" s="223"/>
      <c r="T702" s="223"/>
      <c r="U702" s="314"/>
    </row>
    <row r="703" spans="16:21">
      <c r="P703" s="223"/>
      <c r="Q703" s="223"/>
      <c r="R703" s="223"/>
      <c r="S703" s="223"/>
      <c r="T703" s="223"/>
      <c r="U703" s="314"/>
    </row>
    <row r="704" spans="16:21">
      <c r="P704" s="223"/>
      <c r="Q704" s="223"/>
      <c r="R704" s="223"/>
      <c r="S704" s="223"/>
      <c r="T704" s="223"/>
      <c r="U704" s="314"/>
    </row>
    <row r="705" spans="16:21">
      <c r="P705" s="223"/>
      <c r="Q705" s="223"/>
      <c r="R705" s="223"/>
      <c r="S705" s="223"/>
      <c r="T705" s="223"/>
      <c r="U705" s="314"/>
    </row>
    <row r="706" spans="16:21">
      <c r="P706" s="223"/>
      <c r="Q706" s="223"/>
      <c r="R706" s="223"/>
      <c r="S706" s="223"/>
      <c r="T706" s="223"/>
      <c r="U706" s="314"/>
    </row>
    <row r="707" spans="16:21">
      <c r="P707" s="223"/>
      <c r="Q707" s="223"/>
      <c r="R707" s="223"/>
      <c r="S707" s="223"/>
      <c r="T707" s="223"/>
      <c r="U707" s="314"/>
    </row>
    <row r="708" spans="16:21">
      <c r="P708" s="223"/>
      <c r="Q708" s="223"/>
      <c r="R708" s="223"/>
      <c r="S708" s="223"/>
      <c r="T708" s="223"/>
      <c r="U708" s="314"/>
    </row>
    <row r="709" spans="16:21">
      <c r="P709" s="223"/>
      <c r="Q709" s="223"/>
      <c r="R709" s="223"/>
      <c r="S709" s="223"/>
      <c r="T709" s="223"/>
      <c r="U709" s="314"/>
    </row>
    <row r="710" spans="16:21">
      <c r="P710" s="223"/>
      <c r="Q710" s="223"/>
      <c r="R710" s="223"/>
      <c r="S710" s="223"/>
      <c r="T710" s="223"/>
      <c r="U710" s="314"/>
    </row>
    <row r="711" spans="16:21">
      <c r="P711" s="223"/>
      <c r="Q711" s="223"/>
      <c r="R711" s="223"/>
      <c r="S711" s="223"/>
      <c r="T711" s="223"/>
      <c r="U711" s="314"/>
    </row>
    <row r="712" spans="16:21">
      <c r="P712" s="223"/>
      <c r="Q712" s="223"/>
      <c r="R712" s="223"/>
      <c r="S712" s="223"/>
      <c r="T712" s="223"/>
      <c r="U712" s="314"/>
    </row>
    <row r="713" spans="16:21">
      <c r="P713" s="223"/>
      <c r="Q713" s="223"/>
      <c r="R713" s="223"/>
      <c r="S713" s="223"/>
      <c r="T713" s="223"/>
      <c r="U713" s="314"/>
    </row>
    <row r="714" spans="16:21">
      <c r="P714" s="223"/>
      <c r="Q714" s="223"/>
      <c r="R714" s="223"/>
      <c r="S714" s="223"/>
      <c r="T714" s="223"/>
      <c r="U714" s="314"/>
    </row>
    <row r="715" spans="16:21">
      <c r="P715" s="223"/>
      <c r="Q715" s="223"/>
      <c r="R715" s="223"/>
      <c r="S715" s="223"/>
      <c r="T715" s="223"/>
      <c r="U715" s="314"/>
    </row>
    <row r="716" spans="16:21">
      <c r="P716" s="223"/>
      <c r="Q716" s="223"/>
      <c r="R716" s="223"/>
      <c r="S716" s="223"/>
      <c r="T716" s="223"/>
      <c r="U716" s="314"/>
    </row>
    <row r="717" spans="16:21">
      <c r="P717" s="223"/>
      <c r="Q717" s="223"/>
      <c r="R717" s="223"/>
      <c r="S717" s="223"/>
      <c r="T717" s="223"/>
      <c r="U717" s="314"/>
    </row>
    <row r="718" spans="16:21">
      <c r="P718" s="223"/>
      <c r="Q718" s="223"/>
      <c r="R718" s="223"/>
      <c r="S718" s="223"/>
      <c r="T718" s="223"/>
      <c r="U718" s="314"/>
    </row>
    <row r="719" spans="16:21">
      <c r="P719" s="223"/>
      <c r="Q719" s="223"/>
      <c r="R719" s="223"/>
      <c r="S719" s="223"/>
      <c r="T719" s="223"/>
      <c r="U719" s="314"/>
    </row>
    <row r="720" spans="16:21">
      <c r="P720" s="223"/>
      <c r="Q720" s="223"/>
      <c r="R720" s="223"/>
      <c r="S720" s="223"/>
      <c r="T720" s="223"/>
      <c r="U720" s="314"/>
    </row>
    <row r="721" spans="16:21">
      <c r="P721" s="223"/>
      <c r="Q721" s="223"/>
      <c r="R721" s="223"/>
      <c r="S721" s="223"/>
      <c r="T721" s="223"/>
      <c r="U721" s="314"/>
    </row>
    <row r="722" spans="16:21">
      <c r="P722" s="223"/>
      <c r="Q722" s="223"/>
      <c r="R722" s="223"/>
      <c r="S722" s="223"/>
      <c r="T722" s="223"/>
      <c r="U722" s="314"/>
    </row>
    <row r="723" spans="16:21">
      <c r="P723" s="223"/>
      <c r="Q723" s="223"/>
      <c r="R723" s="223"/>
      <c r="S723" s="223"/>
      <c r="T723" s="223"/>
      <c r="U723" s="314"/>
    </row>
    <row r="724" spans="16:21">
      <c r="P724" s="223"/>
      <c r="Q724" s="223"/>
      <c r="R724" s="223"/>
      <c r="S724" s="223"/>
      <c r="T724" s="223"/>
      <c r="U724" s="314"/>
    </row>
    <row r="725" spans="16:21">
      <c r="P725" s="223"/>
      <c r="Q725" s="223"/>
      <c r="R725" s="223"/>
      <c r="S725" s="223"/>
      <c r="T725" s="223"/>
      <c r="U725" s="314"/>
    </row>
    <row r="726" spans="16:21">
      <c r="P726" s="223"/>
      <c r="Q726" s="223"/>
      <c r="R726" s="223"/>
      <c r="S726" s="223"/>
      <c r="T726" s="223"/>
      <c r="U726" s="314"/>
    </row>
    <row r="727" spans="16:21">
      <c r="P727" s="223"/>
      <c r="Q727" s="223"/>
      <c r="R727" s="223"/>
      <c r="S727" s="223"/>
      <c r="T727" s="223"/>
      <c r="U727" s="314"/>
    </row>
    <row r="728" spans="16:21">
      <c r="P728" s="223"/>
      <c r="Q728" s="223"/>
      <c r="R728" s="223"/>
      <c r="S728" s="223"/>
      <c r="T728" s="223"/>
      <c r="U728" s="314"/>
    </row>
    <row r="729" spans="16:21">
      <c r="P729" s="223"/>
      <c r="Q729" s="223"/>
      <c r="R729" s="223"/>
      <c r="S729" s="223"/>
      <c r="T729" s="223"/>
      <c r="U729" s="314"/>
    </row>
    <row r="730" spans="16:21">
      <c r="P730" s="223"/>
      <c r="Q730" s="223"/>
      <c r="R730" s="223"/>
      <c r="S730" s="223"/>
      <c r="T730" s="223"/>
      <c r="U730" s="314"/>
    </row>
    <row r="731" spans="16:21">
      <c r="P731" s="223"/>
      <c r="Q731" s="223"/>
      <c r="R731" s="223"/>
      <c r="S731" s="223"/>
      <c r="T731" s="223"/>
      <c r="U731" s="314"/>
    </row>
    <row r="732" spans="16:21">
      <c r="P732" s="223"/>
      <c r="Q732" s="223"/>
      <c r="R732" s="223"/>
      <c r="S732" s="223"/>
      <c r="T732" s="223"/>
      <c r="U732" s="314"/>
    </row>
    <row r="733" spans="16:21">
      <c r="P733" s="223"/>
      <c r="Q733" s="223"/>
      <c r="R733" s="223"/>
      <c r="S733" s="223"/>
      <c r="T733" s="223"/>
      <c r="U733" s="314"/>
    </row>
    <row r="734" spans="16:21">
      <c r="P734" s="223"/>
      <c r="Q734" s="223"/>
      <c r="R734" s="223"/>
      <c r="S734" s="223"/>
      <c r="T734" s="223"/>
      <c r="U734" s="314"/>
    </row>
    <row r="735" spans="16:21">
      <c r="P735" s="223"/>
      <c r="Q735" s="223"/>
      <c r="R735" s="223"/>
      <c r="S735" s="223"/>
      <c r="T735" s="223"/>
      <c r="U735" s="314"/>
    </row>
    <row r="736" spans="16:21">
      <c r="P736" s="223"/>
      <c r="Q736" s="223"/>
      <c r="R736" s="223"/>
      <c r="S736" s="223"/>
      <c r="T736" s="223"/>
      <c r="U736" s="314"/>
    </row>
    <row r="737" spans="16:21">
      <c r="P737" s="223"/>
      <c r="Q737" s="223"/>
      <c r="R737" s="223"/>
      <c r="S737" s="223"/>
      <c r="T737" s="223"/>
      <c r="U737" s="314"/>
    </row>
    <row r="738" spans="16:21">
      <c r="P738" s="223"/>
      <c r="Q738" s="223"/>
      <c r="R738" s="223"/>
      <c r="S738" s="223"/>
      <c r="T738" s="223"/>
      <c r="U738" s="314"/>
    </row>
    <row r="739" spans="16:21">
      <c r="P739" s="223"/>
      <c r="Q739" s="223"/>
      <c r="R739" s="223"/>
      <c r="S739" s="223"/>
      <c r="T739" s="223"/>
      <c r="U739" s="314"/>
    </row>
    <row r="740" spans="16:21">
      <c r="P740" s="223"/>
      <c r="Q740" s="223"/>
      <c r="R740" s="223"/>
      <c r="S740" s="223"/>
      <c r="T740" s="223"/>
      <c r="U740" s="314"/>
    </row>
    <row r="741" spans="16:21">
      <c r="P741" s="223"/>
      <c r="Q741" s="223"/>
      <c r="R741" s="223"/>
      <c r="S741" s="223"/>
      <c r="T741" s="223"/>
      <c r="U741" s="314"/>
    </row>
    <row r="742" spans="16:21">
      <c r="P742" s="223"/>
      <c r="Q742" s="223"/>
      <c r="R742" s="223"/>
      <c r="S742" s="223"/>
      <c r="T742" s="223"/>
      <c r="U742" s="314"/>
    </row>
    <row r="743" spans="16:21">
      <c r="P743" s="223"/>
      <c r="Q743" s="223"/>
      <c r="R743" s="223"/>
      <c r="S743" s="223"/>
      <c r="T743" s="223"/>
      <c r="U743" s="314"/>
    </row>
    <row r="744" spans="16:21">
      <c r="P744" s="223"/>
      <c r="Q744" s="223"/>
      <c r="R744" s="223"/>
      <c r="S744" s="223"/>
      <c r="T744" s="223"/>
      <c r="U744" s="314"/>
    </row>
    <row r="745" spans="16:21">
      <c r="P745" s="223"/>
      <c r="Q745" s="223"/>
      <c r="R745" s="223"/>
      <c r="S745" s="223"/>
      <c r="T745" s="223"/>
      <c r="U745" s="314"/>
    </row>
    <row r="746" spans="16:21">
      <c r="P746" s="223"/>
      <c r="Q746" s="223"/>
      <c r="R746" s="223"/>
      <c r="S746" s="223"/>
      <c r="T746" s="223"/>
      <c r="U746" s="314"/>
    </row>
    <row r="747" spans="16:21">
      <c r="P747" s="223"/>
      <c r="Q747" s="223"/>
      <c r="R747" s="223"/>
      <c r="S747" s="223"/>
      <c r="T747" s="223"/>
      <c r="U747" s="314"/>
    </row>
    <row r="748" spans="16:21">
      <c r="P748" s="223"/>
      <c r="Q748" s="223"/>
      <c r="R748" s="223"/>
      <c r="S748" s="223"/>
      <c r="T748" s="223"/>
      <c r="U748" s="314"/>
    </row>
    <row r="749" spans="16:21">
      <c r="P749" s="223"/>
      <c r="Q749" s="223"/>
      <c r="R749" s="223"/>
      <c r="S749" s="223"/>
      <c r="T749" s="223"/>
      <c r="U749" s="314"/>
    </row>
    <row r="750" spans="16:21">
      <c r="P750" s="223"/>
      <c r="Q750" s="223"/>
      <c r="R750" s="223"/>
      <c r="S750" s="223"/>
      <c r="T750" s="223"/>
      <c r="U750" s="314"/>
    </row>
    <row r="751" spans="16:21">
      <c r="P751" s="223"/>
      <c r="Q751" s="223"/>
      <c r="R751" s="223"/>
      <c r="S751" s="223"/>
      <c r="T751" s="223"/>
      <c r="U751" s="314"/>
    </row>
    <row r="752" spans="16:21">
      <c r="P752" s="223"/>
      <c r="Q752" s="223"/>
      <c r="R752" s="223"/>
      <c r="S752" s="223"/>
      <c r="T752" s="223"/>
      <c r="U752" s="314"/>
    </row>
    <row r="753" spans="16:21">
      <c r="P753" s="223"/>
      <c r="Q753" s="223"/>
      <c r="R753" s="223"/>
      <c r="S753" s="223"/>
      <c r="T753" s="223"/>
      <c r="U753" s="314"/>
    </row>
    <row r="754" spans="16:21">
      <c r="P754" s="223"/>
      <c r="Q754" s="223"/>
      <c r="R754" s="223"/>
      <c r="S754" s="223"/>
      <c r="T754" s="223"/>
      <c r="U754" s="314"/>
    </row>
    <row r="755" spans="16:21">
      <c r="P755" s="223"/>
      <c r="Q755" s="223"/>
      <c r="R755" s="223"/>
      <c r="S755" s="223"/>
      <c r="T755" s="223"/>
      <c r="U755" s="314"/>
    </row>
    <row r="756" spans="16:21">
      <c r="P756" s="223"/>
      <c r="Q756" s="223"/>
      <c r="R756" s="223"/>
      <c r="S756" s="223"/>
      <c r="T756" s="223"/>
      <c r="U756" s="314"/>
    </row>
    <row r="757" spans="16:21">
      <c r="P757" s="223"/>
      <c r="Q757" s="223"/>
      <c r="R757" s="223"/>
      <c r="S757" s="223"/>
      <c r="T757" s="223"/>
      <c r="U757" s="314"/>
    </row>
    <row r="758" spans="16:21">
      <c r="P758" s="223"/>
      <c r="Q758" s="223"/>
      <c r="R758" s="223"/>
      <c r="S758" s="223"/>
      <c r="T758" s="223"/>
      <c r="U758" s="314"/>
    </row>
    <row r="759" spans="16:21">
      <c r="P759" s="223"/>
      <c r="Q759" s="223"/>
      <c r="R759" s="223"/>
      <c r="S759" s="223"/>
      <c r="T759" s="223"/>
      <c r="U759" s="314"/>
    </row>
    <row r="760" spans="16:21">
      <c r="P760" s="223"/>
      <c r="Q760" s="223"/>
      <c r="R760" s="223"/>
      <c r="S760" s="223"/>
      <c r="T760" s="223"/>
      <c r="U760" s="314"/>
    </row>
    <row r="761" spans="16:21">
      <c r="P761" s="223"/>
      <c r="Q761" s="223"/>
      <c r="R761" s="223"/>
      <c r="S761" s="223"/>
      <c r="T761" s="223"/>
      <c r="U761" s="314"/>
    </row>
    <row r="762" spans="16:21">
      <c r="P762" s="223"/>
      <c r="Q762" s="223"/>
      <c r="R762" s="223"/>
      <c r="S762" s="223"/>
      <c r="T762" s="223"/>
      <c r="U762" s="314"/>
    </row>
    <row r="763" spans="16:21">
      <c r="P763" s="223"/>
      <c r="Q763" s="223"/>
      <c r="R763" s="223"/>
      <c r="S763" s="223"/>
      <c r="T763" s="223"/>
      <c r="U763" s="314"/>
    </row>
    <row r="764" spans="16:21">
      <c r="P764" s="223"/>
      <c r="Q764" s="223"/>
      <c r="R764" s="223"/>
      <c r="S764" s="223"/>
      <c r="T764" s="223"/>
      <c r="U764" s="314"/>
    </row>
    <row r="765" spans="16:21">
      <c r="P765" s="223"/>
      <c r="Q765" s="223"/>
      <c r="R765" s="223"/>
      <c r="S765" s="223"/>
      <c r="T765" s="223"/>
      <c r="U765" s="314"/>
    </row>
    <row r="766" spans="16:21">
      <c r="P766" s="223"/>
      <c r="Q766" s="223"/>
      <c r="R766" s="223"/>
      <c r="S766" s="223"/>
      <c r="T766" s="223"/>
      <c r="U766" s="314"/>
    </row>
    <row r="767" spans="16:21">
      <c r="P767" s="223"/>
      <c r="Q767" s="223"/>
      <c r="R767" s="223"/>
      <c r="S767" s="223"/>
      <c r="T767" s="223"/>
      <c r="U767" s="314"/>
    </row>
    <row r="768" spans="16:21">
      <c r="P768" s="223"/>
      <c r="Q768" s="223"/>
      <c r="R768" s="223"/>
      <c r="S768" s="223"/>
      <c r="T768" s="223"/>
      <c r="U768" s="314"/>
    </row>
    <row r="769" spans="16:21">
      <c r="P769" s="223"/>
      <c r="Q769" s="223"/>
      <c r="R769" s="223"/>
      <c r="S769" s="223"/>
      <c r="T769" s="223"/>
      <c r="U769" s="314"/>
    </row>
    <row r="770" spans="16:21">
      <c r="P770" s="223"/>
      <c r="Q770" s="223"/>
      <c r="R770" s="223"/>
      <c r="S770" s="223"/>
      <c r="T770" s="223"/>
      <c r="U770" s="314"/>
    </row>
    <row r="771" spans="16:21">
      <c r="P771" s="223"/>
      <c r="Q771" s="223"/>
      <c r="R771" s="223"/>
      <c r="S771" s="223"/>
      <c r="T771" s="223"/>
      <c r="U771" s="314"/>
    </row>
    <row r="772" spans="16:21">
      <c r="P772" s="223"/>
      <c r="Q772" s="223"/>
      <c r="R772" s="223"/>
      <c r="S772" s="223"/>
      <c r="T772" s="223"/>
      <c r="U772" s="314"/>
    </row>
    <row r="773" spans="16:21">
      <c r="P773" s="223"/>
      <c r="Q773" s="223"/>
      <c r="R773" s="223"/>
      <c r="S773" s="223"/>
      <c r="T773" s="223"/>
      <c r="U773" s="314"/>
    </row>
    <row r="774" spans="16:21">
      <c r="P774" s="223"/>
      <c r="Q774" s="223"/>
      <c r="R774" s="223"/>
      <c r="S774" s="223"/>
      <c r="T774" s="223"/>
      <c r="U774" s="314"/>
    </row>
    <row r="775" spans="16:21">
      <c r="P775" s="223"/>
      <c r="Q775" s="223"/>
      <c r="R775" s="223"/>
      <c r="S775" s="223"/>
      <c r="T775" s="223"/>
      <c r="U775" s="314"/>
    </row>
    <row r="776" spans="16:21">
      <c r="P776" s="223"/>
      <c r="Q776" s="223"/>
      <c r="R776" s="223"/>
      <c r="S776" s="223"/>
      <c r="T776" s="223"/>
      <c r="U776" s="314"/>
    </row>
    <row r="777" spans="16:21">
      <c r="P777" s="223"/>
      <c r="Q777" s="223"/>
      <c r="R777" s="223"/>
      <c r="S777" s="223"/>
      <c r="T777" s="223"/>
      <c r="U777" s="314"/>
    </row>
    <row r="778" spans="16:21">
      <c r="P778" s="223"/>
      <c r="Q778" s="223"/>
      <c r="R778" s="223"/>
      <c r="S778" s="223"/>
      <c r="T778" s="223"/>
      <c r="U778" s="314"/>
    </row>
    <row r="779" spans="16:21">
      <c r="P779" s="223"/>
      <c r="Q779" s="223"/>
      <c r="R779" s="223"/>
      <c r="S779" s="223"/>
      <c r="T779" s="223"/>
      <c r="U779" s="314"/>
    </row>
    <row r="780" spans="16:21">
      <c r="P780" s="223"/>
      <c r="Q780" s="223"/>
      <c r="R780" s="223"/>
      <c r="S780" s="223"/>
      <c r="T780" s="223"/>
      <c r="U780" s="314"/>
    </row>
    <row r="781" spans="16:21">
      <c r="P781" s="223"/>
      <c r="Q781" s="223"/>
      <c r="R781" s="223"/>
      <c r="S781" s="223"/>
      <c r="T781" s="223"/>
      <c r="U781" s="314"/>
    </row>
    <row r="782" spans="16:21">
      <c r="P782" s="223"/>
      <c r="Q782" s="223"/>
      <c r="R782" s="223"/>
      <c r="S782" s="223"/>
      <c r="T782" s="223"/>
      <c r="U782" s="314"/>
    </row>
    <row r="783" spans="16:21">
      <c r="P783" s="223"/>
      <c r="Q783" s="223"/>
      <c r="R783" s="223"/>
      <c r="S783" s="223"/>
      <c r="T783" s="223"/>
      <c r="U783" s="314"/>
    </row>
    <row r="784" spans="16:21">
      <c r="P784" s="223"/>
      <c r="Q784" s="223"/>
      <c r="R784" s="223"/>
      <c r="S784" s="223"/>
      <c r="T784" s="223"/>
      <c r="U784" s="314"/>
    </row>
    <row r="785" spans="16:21">
      <c r="P785" s="223"/>
      <c r="Q785" s="223"/>
      <c r="R785" s="223"/>
      <c r="S785" s="223"/>
      <c r="T785" s="223"/>
      <c r="U785" s="314"/>
    </row>
    <row r="786" spans="16:21">
      <c r="P786" s="223"/>
      <c r="Q786" s="223"/>
      <c r="R786" s="223"/>
      <c r="S786" s="223"/>
      <c r="T786" s="223"/>
      <c r="U786" s="314"/>
    </row>
    <row r="787" spans="16:21">
      <c r="P787" s="223"/>
      <c r="Q787" s="223"/>
      <c r="R787" s="223"/>
      <c r="S787" s="223"/>
      <c r="T787" s="223"/>
      <c r="U787" s="314"/>
    </row>
    <row r="788" spans="16:21">
      <c r="P788" s="223"/>
      <c r="Q788" s="223"/>
      <c r="R788" s="223"/>
      <c r="S788" s="223"/>
      <c r="T788" s="223"/>
      <c r="U788" s="314"/>
    </row>
    <row r="789" spans="16:21">
      <c r="P789" s="223"/>
      <c r="Q789" s="223"/>
      <c r="R789" s="223"/>
      <c r="S789" s="223"/>
      <c r="T789" s="223"/>
      <c r="U789" s="314"/>
    </row>
    <row r="790" spans="16:21">
      <c r="P790" s="223"/>
      <c r="Q790" s="223"/>
      <c r="R790" s="223"/>
      <c r="S790" s="223"/>
      <c r="T790" s="223"/>
      <c r="U790" s="314"/>
    </row>
    <row r="791" spans="16:21">
      <c r="P791" s="223"/>
      <c r="Q791" s="223"/>
      <c r="R791" s="223"/>
      <c r="S791" s="223"/>
      <c r="T791" s="223"/>
      <c r="U791" s="314"/>
    </row>
    <row r="792" spans="16:21">
      <c r="P792" s="223"/>
      <c r="Q792" s="223"/>
      <c r="R792" s="223"/>
      <c r="S792" s="223"/>
      <c r="T792" s="223"/>
      <c r="U792" s="314"/>
    </row>
    <row r="793" spans="16:21">
      <c r="P793" s="223"/>
      <c r="Q793" s="223"/>
      <c r="R793" s="223"/>
      <c r="S793" s="223"/>
      <c r="T793" s="223"/>
      <c r="U793" s="314"/>
    </row>
    <row r="794" spans="16:21">
      <c r="P794" s="223"/>
      <c r="Q794" s="223"/>
      <c r="R794" s="223"/>
      <c r="S794" s="223"/>
      <c r="T794" s="223"/>
      <c r="U794" s="314"/>
    </row>
    <row r="795" spans="16:21">
      <c r="P795" s="223"/>
      <c r="Q795" s="223"/>
      <c r="R795" s="223"/>
      <c r="S795" s="223"/>
      <c r="T795" s="223"/>
      <c r="U795" s="314"/>
    </row>
    <row r="796" spans="16:21">
      <c r="P796" s="223"/>
      <c r="Q796" s="223"/>
      <c r="R796" s="223"/>
      <c r="S796" s="223"/>
      <c r="T796" s="223"/>
      <c r="U796" s="314"/>
    </row>
    <row r="797" spans="16:21">
      <c r="P797" s="223"/>
      <c r="Q797" s="223"/>
      <c r="R797" s="223"/>
      <c r="S797" s="223"/>
      <c r="T797" s="223"/>
      <c r="U797" s="314"/>
    </row>
    <row r="798" spans="16:21">
      <c r="P798" s="223"/>
      <c r="Q798" s="223"/>
      <c r="R798" s="223"/>
      <c r="S798" s="223"/>
      <c r="T798" s="223"/>
      <c r="U798" s="314"/>
    </row>
    <row r="799" spans="16:21">
      <c r="P799" s="223"/>
      <c r="Q799" s="223"/>
      <c r="R799" s="223"/>
      <c r="S799" s="223"/>
      <c r="T799" s="223"/>
      <c r="U799" s="314"/>
    </row>
    <row r="800" spans="16:21">
      <c r="P800" s="223"/>
      <c r="Q800" s="223"/>
      <c r="R800" s="223"/>
      <c r="S800" s="223"/>
      <c r="T800" s="223"/>
      <c r="U800" s="314"/>
    </row>
    <row r="801" spans="16:21">
      <c r="P801" s="223"/>
      <c r="Q801" s="223"/>
      <c r="R801" s="223"/>
      <c r="S801" s="223"/>
      <c r="T801" s="223"/>
      <c r="U801" s="314"/>
    </row>
    <row r="802" spans="16:21">
      <c r="P802" s="223"/>
      <c r="Q802" s="223"/>
      <c r="R802" s="223"/>
      <c r="S802" s="223"/>
      <c r="T802" s="223"/>
      <c r="U802" s="314"/>
    </row>
    <row r="803" spans="16:21">
      <c r="P803" s="223"/>
      <c r="Q803" s="223"/>
      <c r="R803" s="223"/>
      <c r="S803" s="223"/>
      <c r="T803" s="223"/>
      <c r="U803" s="314"/>
    </row>
    <row r="804" spans="16:21">
      <c r="P804" s="223"/>
      <c r="Q804" s="223"/>
      <c r="R804" s="223"/>
      <c r="S804" s="223"/>
      <c r="T804" s="223"/>
      <c r="U804" s="314"/>
    </row>
    <row r="805" spans="16:21">
      <c r="P805" s="223"/>
      <c r="Q805" s="223"/>
      <c r="R805" s="223"/>
      <c r="S805" s="223"/>
      <c r="T805" s="223"/>
      <c r="U805" s="314"/>
    </row>
    <row r="806" spans="16:21">
      <c r="P806" s="223"/>
      <c r="Q806" s="223"/>
      <c r="R806" s="223"/>
      <c r="S806" s="223"/>
      <c r="T806" s="223"/>
      <c r="U806" s="314"/>
    </row>
    <row r="807" spans="16:21">
      <c r="P807" s="223"/>
      <c r="Q807" s="223"/>
      <c r="R807" s="223"/>
      <c r="S807" s="223"/>
      <c r="T807" s="223"/>
      <c r="U807" s="314"/>
    </row>
    <row r="808" spans="16:21">
      <c r="P808" s="223"/>
      <c r="Q808" s="223"/>
      <c r="R808" s="223"/>
      <c r="S808" s="223"/>
      <c r="T808" s="223"/>
      <c r="U808" s="314"/>
    </row>
    <row r="809" spans="16:21">
      <c r="P809" s="223"/>
      <c r="Q809" s="223"/>
      <c r="R809" s="223"/>
      <c r="S809" s="223"/>
      <c r="T809" s="223"/>
      <c r="U809" s="314"/>
    </row>
    <row r="810" spans="16:21">
      <c r="P810" s="223"/>
      <c r="Q810" s="223"/>
      <c r="R810" s="223"/>
      <c r="S810" s="223"/>
      <c r="T810" s="223"/>
      <c r="U810" s="314"/>
    </row>
    <row r="811" spans="16:21">
      <c r="P811" s="223"/>
      <c r="Q811" s="223"/>
      <c r="R811" s="223"/>
      <c r="S811" s="223"/>
      <c r="T811" s="223"/>
      <c r="U811" s="314"/>
    </row>
    <row r="812" spans="16:21">
      <c r="P812" s="223"/>
      <c r="Q812" s="223"/>
      <c r="R812" s="223"/>
      <c r="S812" s="223"/>
      <c r="T812" s="223"/>
      <c r="U812" s="314"/>
    </row>
    <row r="813" spans="16:21">
      <c r="P813" s="223"/>
      <c r="Q813" s="223"/>
      <c r="R813" s="223"/>
      <c r="S813" s="223"/>
      <c r="T813" s="223"/>
      <c r="U813" s="314"/>
    </row>
    <row r="814" spans="16:21">
      <c r="P814" s="223"/>
      <c r="Q814" s="223"/>
      <c r="R814" s="223"/>
      <c r="S814" s="223"/>
      <c r="T814" s="223"/>
      <c r="U814" s="314"/>
    </row>
    <row r="815" spans="16:21">
      <c r="P815" s="223"/>
      <c r="Q815" s="223"/>
      <c r="R815" s="223"/>
      <c r="S815" s="223"/>
      <c r="T815" s="223"/>
      <c r="U815" s="314"/>
    </row>
    <row r="816" spans="16:21">
      <c r="P816" s="223"/>
      <c r="Q816" s="223"/>
      <c r="R816" s="223"/>
      <c r="S816" s="223"/>
      <c r="T816" s="223"/>
      <c r="U816" s="314"/>
    </row>
    <row r="817" spans="16:21">
      <c r="P817" s="223"/>
      <c r="Q817" s="223"/>
      <c r="R817" s="223"/>
      <c r="S817" s="223"/>
      <c r="T817" s="223"/>
      <c r="U817" s="314"/>
    </row>
    <row r="818" spans="16:21">
      <c r="P818" s="223"/>
      <c r="Q818" s="223"/>
      <c r="R818" s="223"/>
      <c r="S818" s="223"/>
      <c r="T818" s="223"/>
      <c r="U818" s="314"/>
    </row>
    <row r="819" spans="16:21">
      <c r="P819" s="223"/>
      <c r="Q819" s="223"/>
      <c r="R819" s="223"/>
      <c r="S819" s="223"/>
      <c r="T819" s="223"/>
      <c r="U819" s="314"/>
    </row>
    <row r="820" spans="16:21">
      <c r="P820" s="223"/>
      <c r="Q820" s="223"/>
      <c r="R820" s="223"/>
      <c r="S820" s="223"/>
      <c r="T820" s="223"/>
      <c r="U820" s="314"/>
    </row>
    <row r="821" spans="16:21">
      <c r="P821" s="223"/>
      <c r="Q821" s="223"/>
      <c r="R821" s="223"/>
      <c r="S821" s="223"/>
      <c r="T821" s="223"/>
      <c r="U821" s="314"/>
    </row>
    <row r="822" spans="16:21">
      <c r="P822" s="223"/>
      <c r="Q822" s="223"/>
      <c r="R822" s="223"/>
      <c r="S822" s="223"/>
      <c r="T822" s="223"/>
      <c r="U822" s="314"/>
    </row>
    <row r="823" spans="16:21">
      <c r="P823" s="223"/>
      <c r="Q823" s="223"/>
      <c r="R823" s="223"/>
      <c r="S823" s="223"/>
      <c r="T823" s="223"/>
      <c r="U823" s="314"/>
    </row>
    <row r="824" spans="16:21">
      <c r="P824" s="223"/>
      <c r="Q824" s="223"/>
      <c r="R824" s="223"/>
      <c r="S824" s="223"/>
      <c r="T824" s="223"/>
      <c r="U824" s="314"/>
    </row>
    <row r="825" spans="16:21">
      <c r="P825" s="223"/>
      <c r="Q825" s="223"/>
      <c r="R825" s="223"/>
      <c r="S825" s="223"/>
      <c r="T825" s="223"/>
      <c r="U825" s="314"/>
    </row>
    <row r="826" spans="16:21">
      <c r="P826" s="223"/>
      <c r="Q826" s="223"/>
      <c r="R826" s="223"/>
      <c r="S826" s="223"/>
      <c r="T826" s="223"/>
      <c r="U826" s="314"/>
    </row>
    <row r="827" spans="16:21">
      <c r="P827" s="223"/>
      <c r="Q827" s="223"/>
      <c r="R827" s="223"/>
      <c r="S827" s="223"/>
      <c r="T827" s="223"/>
      <c r="U827" s="314"/>
    </row>
    <row r="828" spans="16:21">
      <c r="P828" s="223"/>
      <c r="Q828" s="223"/>
      <c r="R828" s="223"/>
      <c r="S828" s="223"/>
      <c r="T828" s="223"/>
      <c r="U828" s="314"/>
    </row>
    <row r="829" spans="16:21">
      <c r="P829" s="223"/>
      <c r="Q829" s="223"/>
      <c r="R829" s="223"/>
      <c r="S829" s="223"/>
      <c r="T829" s="223"/>
      <c r="U829" s="314"/>
    </row>
    <row r="830" spans="16:21">
      <c r="P830" s="223"/>
      <c r="Q830" s="223"/>
      <c r="R830" s="223"/>
      <c r="S830" s="223"/>
      <c r="T830" s="223"/>
      <c r="U830" s="314"/>
    </row>
    <row r="831" spans="16:21">
      <c r="P831" s="223"/>
      <c r="Q831" s="223"/>
      <c r="R831" s="223"/>
      <c r="S831" s="223"/>
      <c r="T831" s="223"/>
      <c r="U831" s="314"/>
    </row>
    <row r="832" spans="16:21">
      <c r="P832" s="223"/>
      <c r="Q832" s="223"/>
      <c r="R832" s="223"/>
      <c r="S832" s="223"/>
      <c r="T832" s="223"/>
      <c r="U832" s="314"/>
    </row>
    <row r="833" spans="16:21">
      <c r="P833" s="223"/>
      <c r="Q833" s="223"/>
      <c r="R833" s="223"/>
      <c r="S833" s="223"/>
      <c r="T833" s="223"/>
      <c r="U833" s="314"/>
    </row>
    <row r="834" spans="16:21">
      <c r="P834" s="223"/>
      <c r="Q834" s="223"/>
      <c r="R834" s="223"/>
      <c r="S834" s="223"/>
      <c r="T834" s="223"/>
      <c r="U834" s="314"/>
    </row>
    <row r="835" spans="16:21">
      <c r="P835" s="223"/>
      <c r="Q835" s="223"/>
      <c r="R835" s="223"/>
      <c r="S835" s="223"/>
      <c r="T835" s="223"/>
      <c r="U835" s="314"/>
    </row>
    <row r="836" spans="16:21">
      <c r="P836" s="223"/>
      <c r="Q836" s="223"/>
      <c r="R836" s="223"/>
      <c r="S836" s="223"/>
      <c r="T836" s="223"/>
      <c r="U836" s="314"/>
    </row>
    <row r="837" spans="16:21">
      <c r="P837" s="223"/>
      <c r="Q837" s="223"/>
      <c r="R837" s="223"/>
      <c r="S837" s="223"/>
      <c r="T837" s="223"/>
      <c r="U837" s="314"/>
    </row>
    <row r="838" spans="16:21">
      <c r="P838" s="223"/>
      <c r="Q838" s="223"/>
      <c r="R838" s="223"/>
      <c r="S838" s="223"/>
      <c r="T838" s="223"/>
      <c r="U838" s="314"/>
    </row>
    <row r="839" spans="16:21">
      <c r="P839" s="223"/>
      <c r="Q839" s="223"/>
      <c r="R839" s="223"/>
      <c r="S839" s="223"/>
      <c r="T839" s="223"/>
      <c r="U839" s="314"/>
    </row>
    <row r="840" spans="16:21">
      <c r="P840" s="223"/>
      <c r="Q840" s="223"/>
      <c r="R840" s="223"/>
      <c r="S840" s="223"/>
      <c r="T840" s="223"/>
      <c r="U840" s="314"/>
    </row>
    <row r="841" spans="16:21">
      <c r="P841" s="223"/>
      <c r="Q841" s="223"/>
      <c r="R841" s="223"/>
      <c r="S841" s="223"/>
      <c r="T841" s="223"/>
      <c r="U841" s="314"/>
    </row>
    <row r="842" spans="16:21">
      <c r="P842" s="223"/>
      <c r="Q842" s="223"/>
      <c r="R842" s="223"/>
      <c r="S842" s="223"/>
      <c r="T842" s="223"/>
      <c r="U842" s="314"/>
    </row>
    <row r="843" spans="16:21">
      <c r="P843" s="223"/>
      <c r="Q843" s="223"/>
      <c r="R843" s="223"/>
      <c r="S843" s="223"/>
      <c r="T843" s="223"/>
      <c r="U843" s="314"/>
    </row>
    <row r="844" spans="16:21">
      <c r="P844" s="223"/>
      <c r="Q844" s="223"/>
      <c r="R844" s="223"/>
      <c r="S844" s="223"/>
      <c r="T844" s="223"/>
      <c r="U844" s="314"/>
    </row>
    <row r="845" spans="16:21">
      <c r="P845" s="223"/>
      <c r="Q845" s="223"/>
      <c r="R845" s="223"/>
      <c r="S845" s="223"/>
      <c r="T845" s="223"/>
      <c r="U845" s="314"/>
    </row>
    <row r="846" spans="16:21">
      <c r="P846" s="223"/>
      <c r="Q846" s="223"/>
      <c r="R846" s="223"/>
      <c r="S846" s="223"/>
      <c r="T846" s="223"/>
      <c r="U846" s="314"/>
    </row>
    <row r="847" spans="16:21">
      <c r="P847" s="223"/>
      <c r="Q847" s="223"/>
      <c r="R847" s="223"/>
      <c r="S847" s="223"/>
      <c r="T847" s="223"/>
      <c r="U847" s="314"/>
    </row>
    <row r="848" spans="16:21">
      <c r="P848" s="223"/>
      <c r="Q848" s="223"/>
      <c r="R848" s="223"/>
      <c r="S848" s="223"/>
      <c r="T848" s="223"/>
      <c r="U848" s="314"/>
    </row>
    <row r="849" spans="16:21">
      <c r="P849" s="223"/>
      <c r="Q849" s="223"/>
      <c r="R849" s="223"/>
      <c r="S849" s="223"/>
      <c r="T849" s="223"/>
      <c r="U849" s="314"/>
    </row>
    <row r="850" spans="16:21">
      <c r="P850" s="223"/>
      <c r="Q850" s="223"/>
      <c r="R850" s="223"/>
      <c r="S850" s="223"/>
      <c r="T850" s="223"/>
      <c r="U850" s="314"/>
    </row>
    <row r="851" spans="16:21">
      <c r="P851" s="223"/>
      <c r="Q851" s="223"/>
      <c r="R851" s="223"/>
      <c r="S851" s="223"/>
      <c r="T851" s="223"/>
      <c r="U851" s="314"/>
    </row>
    <row r="852" spans="16:21">
      <c r="P852" s="223"/>
      <c r="Q852" s="223"/>
      <c r="R852" s="223"/>
      <c r="S852" s="223"/>
      <c r="T852" s="223"/>
      <c r="U852" s="314"/>
    </row>
    <row r="853" spans="16:21">
      <c r="P853" s="223"/>
      <c r="Q853" s="223"/>
      <c r="R853" s="223"/>
      <c r="S853" s="223"/>
      <c r="T853" s="223"/>
      <c r="U853" s="314"/>
    </row>
    <row r="854" spans="16:21">
      <c r="P854" s="223"/>
      <c r="Q854" s="223"/>
      <c r="R854" s="223"/>
      <c r="S854" s="223"/>
      <c r="T854" s="223"/>
      <c r="U854" s="314"/>
    </row>
    <row r="855" spans="16:21">
      <c r="P855" s="223"/>
      <c r="Q855" s="223"/>
      <c r="R855" s="223"/>
      <c r="S855" s="223"/>
      <c r="T855" s="223"/>
      <c r="U855" s="314"/>
    </row>
    <row r="856" spans="16:21">
      <c r="P856" s="223"/>
      <c r="Q856" s="223"/>
      <c r="R856" s="223"/>
      <c r="S856" s="223"/>
      <c r="T856" s="223"/>
      <c r="U856" s="314"/>
    </row>
    <row r="857" spans="16:21">
      <c r="P857" s="223"/>
      <c r="Q857" s="223"/>
      <c r="R857" s="223"/>
      <c r="S857" s="223"/>
      <c r="T857" s="223"/>
      <c r="U857" s="314"/>
    </row>
    <row r="858" spans="16:21">
      <c r="P858" s="223"/>
      <c r="Q858" s="223"/>
      <c r="R858" s="223"/>
      <c r="S858" s="223"/>
      <c r="T858" s="223"/>
      <c r="U858" s="314"/>
    </row>
    <row r="859" spans="16:21">
      <c r="P859" s="223"/>
      <c r="Q859" s="223"/>
      <c r="R859" s="223"/>
      <c r="S859" s="223"/>
      <c r="T859" s="223"/>
      <c r="U859" s="314"/>
    </row>
    <row r="860" spans="16:21">
      <c r="P860" s="223"/>
      <c r="Q860" s="223"/>
      <c r="R860" s="223"/>
      <c r="S860" s="223"/>
      <c r="T860" s="223"/>
      <c r="U860" s="314"/>
    </row>
    <row r="861" spans="16:21">
      <c r="P861" s="223"/>
      <c r="Q861" s="223"/>
      <c r="R861" s="223"/>
      <c r="S861" s="223"/>
      <c r="T861" s="223"/>
      <c r="U861" s="314"/>
    </row>
    <row r="862" spans="16:21">
      <c r="P862" s="223"/>
      <c r="Q862" s="223"/>
      <c r="R862" s="223"/>
      <c r="S862" s="223"/>
      <c r="T862" s="223"/>
      <c r="U862" s="314"/>
    </row>
    <row r="863" spans="16:21">
      <c r="P863" s="223"/>
      <c r="Q863" s="223"/>
      <c r="R863" s="223"/>
      <c r="S863" s="223"/>
      <c r="T863" s="223"/>
      <c r="U863" s="314"/>
    </row>
    <row r="864" spans="16:21">
      <c r="P864" s="223"/>
      <c r="Q864" s="223"/>
      <c r="R864" s="223"/>
      <c r="S864" s="223"/>
      <c r="T864" s="223"/>
      <c r="U864" s="314"/>
    </row>
    <row r="865" spans="16:21">
      <c r="P865" s="223"/>
      <c r="Q865" s="223"/>
      <c r="R865" s="223"/>
      <c r="S865" s="223"/>
      <c r="T865" s="223"/>
      <c r="U865" s="314"/>
    </row>
    <row r="866" spans="16:21">
      <c r="P866" s="223"/>
      <c r="Q866" s="223"/>
      <c r="R866" s="223"/>
      <c r="S866" s="223"/>
      <c r="T866" s="223"/>
      <c r="U866" s="314"/>
    </row>
    <row r="867" spans="16:21">
      <c r="P867" s="223"/>
      <c r="Q867" s="223"/>
      <c r="R867" s="223"/>
      <c r="S867" s="223"/>
      <c r="T867" s="223"/>
      <c r="U867" s="314"/>
    </row>
    <row r="868" spans="16:21">
      <c r="P868" s="223"/>
      <c r="Q868" s="223"/>
      <c r="R868" s="223"/>
      <c r="S868" s="223"/>
      <c r="T868" s="223"/>
      <c r="U868" s="314"/>
    </row>
    <row r="869" spans="16:21">
      <c r="P869" s="223"/>
      <c r="Q869" s="223"/>
      <c r="R869" s="223"/>
      <c r="S869" s="223"/>
      <c r="T869" s="223"/>
      <c r="U869" s="314"/>
    </row>
    <row r="870" spans="16:21">
      <c r="P870" s="223"/>
      <c r="Q870" s="223"/>
      <c r="R870" s="223"/>
      <c r="S870" s="223"/>
      <c r="T870" s="223"/>
      <c r="U870" s="314"/>
    </row>
    <row r="871" spans="16:21">
      <c r="P871" s="223"/>
      <c r="Q871" s="223"/>
      <c r="R871" s="223"/>
      <c r="S871" s="223"/>
      <c r="T871" s="223"/>
      <c r="U871" s="314"/>
    </row>
    <row r="872" spans="16:21">
      <c r="P872" s="223"/>
      <c r="Q872" s="223"/>
      <c r="R872" s="223"/>
      <c r="S872" s="223"/>
      <c r="T872" s="223"/>
      <c r="U872" s="314"/>
    </row>
    <row r="873" spans="16:21">
      <c r="P873" s="223"/>
      <c r="Q873" s="223"/>
      <c r="R873" s="223"/>
      <c r="S873" s="223"/>
      <c r="T873" s="223"/>
      <c r="U873" s="314"/>
    </row>
    <row r="874" spans="16:21">
      <c r="P874" s="223"/>
      <c r="Q874" s="223"/>
      <c r="R874" s="223"/>
      <c r="S874" s="223"/>
      <c r="T874" s="223"/>
      <c r="U874" s="314"/>
    </row>
    <row r="875" spans="16:21">
      <c r="P875" s="223"/>
      <c r="Q875" s="223"/>
      <c r="R875" s="223"/>
      <c r="S875" s="223"/>
      <c r="T875" s="223"/>
      <c r="U875" s="314"/>
    </row>
    <row r="876" spans="16:21">
      <c r="P876" s="223"/>
      <c r="Q876" s="223"/>
      <c r="R876" s="223"/>
      <c r="S876" s="223"/>
      <c r="T876" s="223"/>
      <c r="U876" s="314"/>
    </row>
    <row r="877" spans="16:21">
      <c r="P877" s="223"/>
      <c r="Q877" s="223"/>
      <c r="R877" s="223"/>
      <c r="S877" s="223"/>
      <c r="T877" s="223"/>
      <c r="U877" s="314"/>
    </row>
    <row r="878" spans="16:21">
      <c r="P878" s="223"/>
      <c r="Q878" s="223"/>
      <c r="R878" s="223"/>
      <c r="S878" s="223"/>
      <c r="T878" s="223"/>
      <c r="U878" s="314"/>
    </row>
    <row r="879" spans="16:21">
      <c r="P879" s="223"/>
      <c r="Q879" s="223"/>
      <c r="R879" s="223"/>
      <c r="S879" s="223"/>
      <c r="T879" s="223"/>
      <c r="U879" s="314"/>
    </row>
    <row r="880" spans="16:21">
      <c r="P880" s="223"/>
      <c r="Q880" s="223"/>
      <c r="R880" s="223"/>
      <c r="S880" s="223"/>
      <c r="T880" s="223"/>
      <c r="U880" s="314"/>
    </row>
    <row r="881" spans="16:21">
      <c r="P881" s="223"/>
      <c r="Q881" s="223"/>
      <c r="R881" s="223"/>
      <c r="S881" s="223"/>
      <c r="T881" s="223"/>
      <c r="U881" s="314"/>
    </row>
    <row r="882" spans="16:21">
      <c r="P882" s="223"/>
      <c r="Q882" s="223"/>
      <c r="R882" s="223"/>
      <c r="S882" s="223"/>
      <c r="T882" s="223"/>
      <c r="U882" s="314"/>
    </row>
    <row r="883" spans="16:21">
      <c r="P883" s="223"/>
      <c r="Q883" s="223"/>
      <c r="R883" s="223"/>
      <c r="S883" s="223"/>
      <c r="T883" s="223"/>
      <c r="U883" s="314"/>
    </row>
    <row r="884" spans="16:21">
      <c r="P884" s="223"/>
      <c r="Q884" s="223"/>
      <c r="R884" s="223"/>
      <c r="S884" s="223"/>
      <c r="T884" s="223"/>
      <c r="U884" s="314"/>
    </row>
    <row r="885" spans="16:21">
      <c r="P885" s="223"/>
      <c r="Q885" s="223"/>
      <c r="R885" s="223"/>
      <c r="S885" s="223"/>
      <c r="T885" s="223"/>
      <c r="U885" s="314"/>
    </row>
    <row r="886" spans="16:21">
      <c r="P886" s="223"/>
      <c r="Q886" s="223"/>
      <c r="R886" s="223"/>
      <c r="S886" s="223"/>
      <c r="T886" s="223"/>
      <c r="U886" s="314"/>
    </row>
    <row r="887" spans="16:21">
      <c r="P887" s="223"/>
      <c r="Q887" s="223"/>
      <c r="R887" s="223"/>
      <c r="S887" s="223"/>
      <c r="T887" s="223"/>
      <c r="U887" s="314"/>
    </row>
    <row r="888" spans="16:21">
      <c r="P888" s="223"/>
      <c r="Q888" s="223"/>
      <c r="R888" s="223"/>
      <c r="S888" s="223"/>
      <c r="T888" s="223"/>
      <c r="U888" s="314"/>
    </row>
    <row r="889" spans="16:21">
      <c r="P889" s="223"/>
      <c r="Q889" s="223"/>
      <c r="R889" s="223"/>
      <c r="S889" s="223"/>
      <c r="T889" s="223"/>
      <c r="U889" s="314"/>
    </row>
    <row r="890" spans="16:21">
      <c r="P890" s="223"/>
      <c r="Q890" s="223"/>
      <c r="R890" s="223"/>
      <c r="S890" s="223"/>
      <c r="T890" s="223"/>
      <c r="U890" s="314"/>
    </row>
    <row r="891" spans="16:21">
      <c r="P891" s="223"/>
      <c r="Q891" s="223"/>
      <c r="R891" s="223"/>
      <c r="S891" s="223"/>
      <c r="T891" s="223"/>
      <c r="U891" s="314"/>
    </row>
    <row r="892" spans="16:21">
      <c r="P892" s="223"/>
      <c r="Q892" s="223"/>
      <c r="R892" s="223"/>
      <c r="S892" s="223"/>
      <c r="T892" s="223"/>
      <c r="U892" s="314"/>
    </row>
    <row r="893" spans="16:21">
      <c r="P893" s="223"/>
      <c r="Q893" s="223"/>
      <c r="R893" s="223"/>
      <c r="S893" s="223"/>
      <c r="T893" s="223"/>
      <c r="U893" s="314"/>
    </row>
    <row r="894" spans="16:21">
      <c r="P894" s="223"/>
      <c r="Q894" s="223"/>
      <c r="R894" s="223"/>
      <c r="S894" s="223"/>
      <c r="T894" s="223"/>
      <c r="U894" s="314"/>
    </row>
    <row r="895" spans="16:21">
      <c r="P895" s="223"/>
      <c r="Q895" s="223"/>
      <c r="R895" s="223"/>
      <c r="S895" s="223"/>
      <c r="T895" s="223"/>
      <c r="U895" s="314"/>
    </row>
    <row r="896" spans="16:21">
      <c r="P896" s="223"/>
      <c r="Q896" s="223"/>
      <c r="R896" s="223"/>
      <c r="S896" s="223"/>
      <c r="T896" s="223"/>
      <c r="U896" s="314"/>
    </row>
    <row r="897" spans="16:21">
      <c r="P897" s="223"/>
      <c r="Q897" s="223"/>
      <c r="R897" s="223"/>
      <c r="S897" s="223"/>
      <c r="T897" s="223"/>
      <c r="U897" s="314"/>
    </row>
    <row r="898" spans="16:21">
      <c r="P898" s="223"/>
      <c r="Q898" s="223"/>
      <c r="R898" s="223"/>
      <c r="S898" s="223"/>
      <c r="T898" s="223"/>
      <c r="U898" s="314"/>
    </row>
    <row r="899" spans="16:21">
      <c r="P899" s="223"/>
      <c r="Q899" s="223"/>
      <c r="R899" s="223"/>
      <c r="S899" s="223"/>
      <c r="T899" s="223"/>
      <c r="U899" s="314"/>
    </row>
    <row r="900" spans="16:21">
      <c r="P900" s="223"/>
      <c r="Q900" s="223"/>
      <c r="R900" s="223"/>
      <c r="S900" s="223"/>
      <c r="T900" s="223"/>
      <c r="U900" s="314"/>
    </row>
    <row r="901" spans="16:21">
      <c r="P901" s="223"/>
      <c r="Q901" s="223"/>
      <c r="R901" s="223"/>
      <c r="S901" s="223"/>
      <c r="T901" s="223"/>
      <c r="U901" s="314"/>
    </row>
    <row r="902" spans="16:21">
      <c r="P902" s="223"/>
      <c r="Q902" s="223"/>
      <c r="R902" s="223"/>
      <c r="S902" s="223"/>
      <c r="T902" s="223"/>
      <c r="U902" s="314"/>
    </row>
    <row r="903" spans="16:21">
      <c r="P903" s="223"/>
      <c r="Q903" s="223"/>
      <c r="R903" s="223"/>
      <c r="S903" s="223"/>
      <c r="T903" s="223"/>
      <c r="U903" s="314"/>
    </row>
    <row r="904" spans="16:21">
      <c r="P904" s="223"/>
      <c r="Q904" s="223"/>
      <c r="R904" s="223"/>
      <c r="S904" s="223"/>
      <c r="T904" s="223"/>
      <c r="U904" s="314"/>
    </row>
    <row r="905" spans="16:21">
      <c r="P905" s="223"/>
      <c r="Q905" s="223"/>
      <c r="R905" s="223"/>
      <c r="S905" s="223"/>
      <c r="T905" s="223"/>
      <c r="U905" s="314"/>
    </row>
    <row r="906" spans="16:21">
      <c r="P906" s="223"/>
      <c r="Q906" s="223"/>
      <c r="R906" s="223"/>
      <c r="S906" s="223"/>
      <c r="T906" s="223"/>
      <c r="U906" s="314"/>
    </row>
    <row r="907" spans="16:21">
      <c r="P907" s="223"/>
      <c r="Q907" s="223"/>
      <c r="R907" s="223"/>
      <c r="S907" s="223"/>
      <c r="T907" s="223"/>
      <c r="U907" s="314"/>
    </row>
    <row r="908" spans="16:21">
      <c r="P908" s="223"/>
      <c r="Q908" s="223"/>
      <c r="R908" s="223"/>
      <c r="S908" s="223"/>
      <c r="T908" s="223"/>
      <c r="U908" s="314"/>
    </row>
    <row r="909" spans="16:21">
      <c r="P909" s="223"/>
      <c r="Q909" s="223"/>
      <c r="R909" s="223"/>
      <c r="S909" s="223"/>
      <c r="T909" s="223"/>
      <c r="U909" s="314"/>
    </row>
    <row r="910" spans="16:21">
      <c r="P910" s="223"/>
      <c r="Q910" s="223"/>
      <c r="R910" s="223"/>
      <c r="S910" s="223"/>
      <c r="T910" s="223"/>
      <c r="U910" s="314"/>
    </row>
    <row r="911" spans="16:21">
      <c r="P911" s="223"/>
      <c r="Q911" s="223"/>
      <c r="R911" s="223"/>
      <c r="S911" s="223"/>
      <c r="T911" s="223"/>
      <c r="U911" s="314"/>
    </row>
    <row r="912" spans="16:21">
      <c r="P912" s="223"/>
      <c r="Q912" s="223"/>
      <c r="R912" s="223"/>
      <c r="S912" s="223"/>
      <c r="T912" s="223"/>
      <c r="U912" s="314"/>
    </row>
    <row r="913" spans="16:21">
      <c r="P913" s="223"/>
      <c r="Q913" s="223"/>
      <c r="R913" s="223"/>
      <c r="S913" s="223"/>
      <c r="T913" s="223"/>
      <c r="U913" s="314"/>
    </row>
    <row r="914" spans="16:21">
      <c r="P914" s="223"/>
      <c r="Q914" s="223"/>
      <c r="R914" s="223"/>
      <c r="S914" s="223"/>
      <c r="T914" s="223"/>
      <c r="U914" s="314"/>
    </row>
    <row r="915" spans="16:21">
      <c r="P915" s="223"/>
      <c r="Q915" s="223"/>
      <c r="R915" s="223"/>
      <c r="S915" s="223"/>
      <c r="T915" s="223"/>
      <c r="U915" s="314"/>
    </row>
    <row r="916" spans="16:21">
      <c r="P916" s="223"/>
      <c r="Q916" s="223"/>
      <c r="R916" s="223"/>
      <c r="S916" s="223"/>
      <c r="T916" s="223"/>
      <c r="U916" s="314"/>
    </row>
    <row r="917" spans="16:21">
      <c r="P917" s="223"/>
      <c r="Q917" s="223"/>
      <c r="R917" s="223"/>
      <c r="S917" s="223"/>
      <c r="T917" s="223"/>
      <c r="U917" s="314"/>
    </row>
    <row r="918" spans="16:21">
      <c r="P918" s="223"/>
      <c r="Q918" s="223"/>
      <c r="R918" s="223"/>
      <c r="S918" s="223"/>
      <c r="T918" s="223"/>
      <c r="U918" s="314"/>
    </row>
    <row r="919" spans="16:21">
      <c r="P919" s="223"/>
      <c r="Q919" s="223"/>
      <c r="R919" s="223"/>
      <c r="S919" s="223"/>
      <c r="T919" s="223"/>
      <c r="U919" s="314"/>
    </row>
    <row r="920" spans="16:21">
      <c r="P920" s="223"/>
      <c r="Q920" s="223"/>
      <c r="R920" s="223"/>
      <c r="S920" s="223"/>
      <c r="T920" s="223"/>
      <c r="U920" s="314"/>
    </row>
    <row r="921" spans="16:21">
      <c r="P921" s="223"/>
      <c r="Q921" s="223"/>
      <c r="R921" s="223"/>
      <c r="S921" s="223"/>
      <c r="T921" s="223"/>
      <c r="U921" s="314"/>
    </row>
    <row r="922" spans="16:21">
      <c r="P922" s="223"/>
      <c r="Q922" s="223"/>
      <c r="R922" s="223"/>
      <c r="S922" s="223"/>
      <c r="T922" s="223"/>
      <c r="U922" s="314"/>
    </row>
    <row r="923" spans="16:21">
      <c r="P923" s="223"/>
      <c r="Q923" s="223"/>
      <c r="R923" s="223"/>
      <c r="S923" s="223"/>
      <c r="T923" s="223"/>
      <c r="U923" s="314"/>
    </row>
    <row r="924" spans="16:21">
      <c r="P924" s="223"/>
      <c r="Q924" s="223"/>
      <c r="R924" s="223"/>
      <c r="S924" s="223"/>
      <c r="T924" s="223"/>
      <c r="U924" s="314"/>
    </row>
    <row r="925" spans="16:21">
      <c r="P925" s="223"/>
      <c r="Q925" s="223"/>
      <c r="R925" s="223"/>
      <c r="S925" s="223"/>
      <c r="T925" s="223"/>
      <c r="U925" s="314"/>
    </row>
    <row r="926" spans="16:21">
      <c r="P926" s="223"/>
      <c r="Q926" s="223"/>
      <c r="R926" s="223"/>
      <c r="S926" s="223"/>
      <c r="T926" s="223"/>
      <c r="U926" s="314"/>
    </row>
    <row r="927" spans="16:21">
      <c r="P927" s="223"/>
      <c r="Q927" s="223"/>
      <c r="R927" s="223"/>
      <c r="S927" s="223"/>
      <c r="T927" s="223"/>
      <c r="U927" s="314"/>
    </row>
    <row r="928" spans="16:21">
      <c r="P928" s="223"/>
      <c r="Q928" s="223"/>
      <c r="R928" s="223"/>
      <c r="S928" s="223"/>
      <c r="T928" s="223"/>
      <c r="U928" s="314"/>
    </row>
    <row r="929" spans="16:21">
      <c r="P929" s="223"/>
      <c r="Q929" s="223"/>
      <c r="R929" s="223"/>
      <c r="S929" s="223"/>
      <c r="T929" s="223"/>
      <c r="U929" s="314"/>
    </row>
    <row r="930" spans="16:21">
      <c r="P930" s="223"/>
      <c r="Q930" s="223"/>
      <c r="R930" s="223"/>
      <c r="S930" s="223"/>
      <c r="T930" s="223"/>
      <c r="U930" s="314"/>
    </row>
    <row r="931" spans="16:21">
      <c r="P931" s="223"/>
      <c r="Q931" s="223"/>
      <c r="R931" s="223"/>
      <c r="S931" s="223"/>
      <c r="T931" s="223"/>
      <c r="U931" s="314"/>
    </row>
    <row r="932" spans="16:21">
      <c r="P932" s="223"/>
      <c r="Q932" s="223"/>
      <c r="R932" s="223"/>
      <c r="S932" s="223"/>
      <c r="T932" s="223"/>
      <c r="U932" s="314"/>
    </row>
    <row r="933" spans="16:21">
      <c r="P933" s="223"/>
      <c r="Q933" s="223"/>
      <c r="R933" s="223"/>
      <c r="S933" s="223"/>
      <c r="T933" s="223"/>
      <c r="U933" s="314"/>
    </row>
    <row r="934" spans="16:21">
      <c r="P934" s="223"/>
      <c r="Q934" s="223"/>
      <c r="R934" s="223"/>
      <c r="S934" s="223"/>
      <c r="T934" s="223"/>
      <c r="U934" s="314"/>
    </row>
    <row r="935" spans="16:21">
      <c r="P935" s="223"/>
      <c r="Q935" s="223"/>
      <c r="R935" s="223"/>
      <c r="S935" s="223"/>
      <c r="T935" s="223"/>
      <c r="U935" s="314"/>
    </row>
    <row r="936" spans="16:21">
      <c r="P936" s="223"/>
      <c r="Q936" s="223"/>
      <c r="R936" s="223"/>
      <c r="S936" s="223"/>
      <c r="T936" s="223"/>
      <c r="U936" s="314"/>
    </row>
    <row r="937" spans="16:21">
      <c r="P937" s="223"/>
      <c r="Q937" s="223"/>
      <c r="R937" s="223"/>
      <c r="S937" s="223"/>
      <c r="T937" s="223"/>
      <c r="U937" s="314"/>
    </row>
    <row r="938" spans="16:21">
      <c r="P938" s="223"/>
      <c r="Q938" s="223"/>
      <c r="R938" s="223"/>
      <c r="S938" s="223"/>
      <c r="T938" s="223"/>
      <c r="U938" s="314"/>
    </row>
    <row r="939" spans="16:21">
      <c r="P939" s="223"/>
      <c r="Q939" s="223"/>
      <c r="R939" s="223"/>
      <c r="S939" s="223"/>
      <c r="T939" s="223"/>
      <c r="U939" s="314"/>
    </row>
    <row r="940" spans="16:21">
      <c r="P940" s="223"/>
      <c r="Q940" s="223"/>
      <c r="R940" s="223"/>
      <c r="S940" s="223"/>
      <c r="T940" s="223"/>
      <c r="U940" s="314"/>
    </row>
    <row r="941" spans="16:21">
      <c r="P941" s="223"/>
      <c r="Q941" s="223"/>
      <c r="R941" s="223"/>
      <c r="S941" s="223"/>
      <c r="T941" s="223"/>
      <c r="U941" s="314"/>
    </row>
    <row r="942" spans="16:21">
      <c r="P942" s="223"/>
      <c r="Q942" s="223"/>
      <c r="R942" s="223"/>
      <c r="S942" s="223"/>
      <c r="T942" s="223"/>
      <c r="U942" s="314"/>
    </row>
    <row r="943" spans="16:21">
      <c r="P943" s="223"/>
      <c r="Q943" s="223"/>
      <c r="R943" s="223"/>
      <c r="S943" s="223"/>
      <c r="T943" s="223"/>
      <c r="U943" s="314"/>
    </row>
    <row r="944" spans="16:21">
      <c r="P944" s="223"/>
      <c r="Q944" s="223"/>
      <c r="R944" s="223"/>
      <c r="S944" s="223"/>
      <c r="T944" s="223"/>
      <c r="U944" s="314"/>
    </row>
    <row r="945" spans="16:21">
      <c r="P945" s="223"/>
      <c r="Q945" s="223"/>
      <c r="R945" s="223"/>
      <c r="S945" s="223"/>
      <c r="T945" s="223"/>
      <c r="U945" s="314"/>
    </row>
    <row r="946" spans="16:21">
      <c r="P946" s="223"/>
      <c r="Q946" s="223"/>
      <c r="R946" s="223"/>
      <c r="S946" s="223"/>
      <c r="T946" s="223"/>
      <c r="U946" s="314"/>
    </row>
    <row r="947" spans="16:21">
      <c r="P947" s="223"/>
      <c r="Q947" s="223"/>
      <c r="R947" s="223"/>
      <c r="S947" s="223"/>
      <c r="T947" s="223"/>
      <c r="U947" s="314"/>
    </row>
    <row r="948" spans="16:21">
      <c r="P948" s="223"/>
      <c r="Q948" s="223"/>
      <c r="R948" s="223"/>
      <c r="S948" s="223"/>
      <c r="T948" s="223"/>
      <c r="U948" s="314"/>
    </row>
    <row r="949" spans="16:21">
      <c r="P949" s="223"/>
      <c r="Q949" s="223"/>
      <c r="R949" s="223"/>
      <c r="S949" s="223"/>
      <c r="T949" s="223"/>
      <c r="U949" s="314"/>
    </row>
    <row r="950" spans="16:21">
      <c r="P950" s="223"/>
      <c r="Q950" s="223"/>
      <c r="R950" s="223"/>
      <c r="S950" s="223"/>
      <c r="T950" s="223"/>
      <c r="U950" s="314"/>
    </row>
    <row r="951" spans="16:21">
      <c r="P951" s="223"/>
      <c r="Q951" s="223"/>
      <c r="R951" s="223"/>
      <c r="S951" s="223"/>
      <c r="T951" s="223"/>
      <c r="U951" s="314"/>
    </row>
    <row r="952" spans="16:21">
      <c r="P952" s="223"/>
      <c r="Q952" s="223"/>
      <c r="R952" s="223"/>
      <c r="S952" s="223"/>
      <c r="T952" s="223"/>
      <c r="U952" s="314"/>
    </row>
    <row r="953" spans="16:21">
      <c r="P953" s="223"/>
      <c r="Q953" s="223"/>
      <c r="R953" s="223"/>
      <c r="S953" s="223"/>
      <c r="T953" s="223"/>
      <c r="U953" s="314"/>
    </row>
    <row r="954" spans="16:21">
      <c r="P954" s="223"/>
      <c r="Q954" s="223"/>
      <c r="R954" s="223"/>
      <c r="S954" s="223"/>
      <c r="T954" s="223"/>
      <c r="U954" s="314"/>
    </row>
    <row r="955" spans="16:21">
      <c r="P955" s="223"/>
      <c r="Q955" s="223"/>
      <c r="R955" s="223"/>
      <c r="S955" s="223"/>
      <c r="T955" s="223"/>
      <c r="U955" s="314"/>
    </row>
    <row r="956" spans="16:21">
      <c r="P956" s="223"/>
      <c r="Q956" s="223"/>
      <c r="R956" s="223"/>
      <c r="S956" s="223"/>
      <c r="T956" s="223"/>
      <c r="U956" s="314"/>
    </row>
    <row r="957" spans="16:21">
      <c r="P957" s="223"/>
      <c r="Q957" s="223"/>
      <c r="R957" s="223"/>
      <c r="S957" s="223"/>
      <c r="T957" s="223"/>
      <c r="U957" s="314"/>
    </row>
    <row r="958" spans="16:21">
      <c r="P958" s="223"/>
      <c r="Q958" s="223"/>
      <c r="R958" s="223"/>
      <c r="S958" s="223"/>
      <c r="T958" s="223"/>
      <c r="U958" s="314"/>
    </row>
    <row r="959" spans="16:21">
      <c r="P959" s="223"/>
      <c r="Q959" s="223"/>
      <c r="R959" s="223"/>
      <c r="S959" s="223"/>
      <c r="T959" s="223"/>
      <c r="U959" s="314"/>
    </row>
    <row r="960" spans="16:21">
      <c r="P960" s="223"/>
      <c r="Q960" s="223"/>
      <c r="R960" s="223"/>
      <c r="S960" s="223"/>
      <c r="T960" s="223"/>
      <c r="U960" s="314"/>
    </row>
    <row r="961" spans="16:21">
      <c r="P961" s="223"/>
      <c r="Q961" s="223"/>
      <c r="R961" s="223"/>
      <c r="S961" s="223"/>
      <c r="T961" s="223"/>
      <c r="U961" s="314"/>
    </row>
    <row r="962" spans="16:21">
      <c r="P962" s="223"/>
      <c r="Q962" s="223"/>
      <c r="R962" s="223"/>
      <c r="S962" s="223"/>
      <c r="T962" s="223"/>
      <c r="U962" s="314"/>
    </row>
    <row r="963" spans="16:21">
      <c r="P963" s="223"/>
      <c r="Q963" s="223"/>
      <c r="R963" s="223"/>
      <c r="S963" s="223"/>
      <c r="T963" s="223"/>
      <c r="U963" s="314"/>
    </row>
    <row r="964" spans="16:21">
      <c r="P964" s="223"/>
      <c r="Q964" s="223"/>
      <c r="R964" s="223"/>
      <c r="S964" s="223"/>
      <c r="T964" s="223"/>
      <c r="U964" s="314"/>
    </row>
    <row r="965" spans="16:21">
      <c r="P965" s="223"/>
      <c r="Q965" s="223"/>
      <c r="R965" s="223"/>
      <c r="S965" s="223"/>
      <c r="T965" s="223"/>
      <c r="U965" s="314"/>
    </row>
    <row r="966" spans="16:21">
      <c r="P966" s="223"/>
      <c r="Q966" s="223"/>
      <c r="R966" s="223"/>
      <c r="S966" s="223"/>
      <c r="T966" s="223"/>
      <c r="U966" s="314"/>
    </row>
    <row r="967" spans="16:21">
      <c r="P967" s="223"/>
      <c r="Q967" s="223"/>
      <c r="R967" s="223"/>
      <c r="S967" s="223"/>
      <c r="T967" s="223"/>
      <c r="U967" s="314"/>
    </row>
    <row r="968" spans="16:21">
      <c r="P968" s="223"/>
      <c r="Q968" s="223"/>
      <c r="R968" s="223"/>
      <c r="S968" s="223"/>
      <c r="T968" s="223"/>
      <c r="U968" s="314"/>
    </row>
    <row r="969" spans="16:21">
      <c r="P969" s="223"/>
      <c r="Q969" s="223"/>
      <c r="R969" s="223"/>
      <c r="S969" s="223"/>
      <c r="T969" s="223"/>
      <c r="U969" s="314"/>
    </row>
    <row r="970" spans="16:21">
      <c r="P970" s="223"/>
      <c r="Q970" s="223"/>
      <c r="R970" s="223"/>
      <c r="S970" s="223"/>
      <c r="T970" s="223"/>
      <c r="U970" s="314"/>
    </row>
    <row r="971" spans="16:21">
      <c r="P971" s="223"/>
      <c r="Q971" s="223"/>
      <c r="R971" s="223"/>
      <c r="S971" s="223"/>
      <c r="T971" s="223"/>
      <c r="U971" s="314"/>
    </row>
    <row r="972" spans="16:21">
      <c r="P972" s="223"/>
      <c r="Q972" s="223"/>
      <c r="R972" s="223"/>
      <c r="S972" s="223"/>
      <c r="T972" s="223"/>
      <c r="U972" s="314"/>
    </row>
    <row r="973" spans="16:21">
      <c r="P973" s="223"/>
      <c r="Q973" s="223"/>
      <c r="R973" s="223"/>
      <c r="S973" s="223"/>
      <c r="T973" s="223"/>
      <c r="U973" s="314"/>
    </row>
    <row r="974" spans="16:21">
      <c r="P974" s="223"/>
      <c r="Q974" s="223"/>
      <c r="R974" s="223"/>
      <c r="S974" s="223"/>
      <c r="T974" s="223"/>
      <c r="U974" s="314"/>
    </row>
    <row r="975" spans="16:21">
      <c r="P975" s="223"/>
      <c r="Q975" s="223"/>
      <c r="R975" s="223"/>
      <c r="S975" s="223"/>
      <c r="T975" s="223"/>
      <c r="U975" s="314"/>
    </row>
    <row r="976" spans="16:21">
      <c r="P976" s="223"/>
      <c r="Q976" s="223"/>
      <c r="R976" s="223"/>
      <c r="S976" s="223"/>
      <c r="T976" s="223"/>
      <c r="U976" s="314"/>
    </row>
    <row r="977" spans="16:21">
      <c r="P977" s="223"/>
      <c r="Q977" s="223"/>
      <c r="R977" s="223"/>
      <c r="S977" s="223"/>
      <c r="T977" s="223"/>
      <c r="U977" s="314"/>
    </row>
    <row r="978" spans="16:21">
      <c r="P978" s="223"/>
      <c r="Q978" s="223"/>
      <c r="R978" s="223"/>
      <c r="S978" s="223"/>
      <c r="T978" s="223"/>
      <c r="U978" s="314"/>
    </row>
    <row r="979" spans="16:21">
      <c r="P979" s="223"/>
      <c r="Q979" s="223"/>
      <c r="R979" s="223"/>
      <c r="S979" s="223"/>
      <c r="T979" s="223"/>
      <c r="U979" s="314"/>
    </row>
    <row r="980" spans="16:21">
      <c r="P980" s="223"/>
      <c r="Q980" s="223"/>
      <c r="R980" s="223"/>
      <c r="S980" s="223"/>
      <c r="T980" s="223"/>
      <c r="U980" s="314"/>
    </row>
    <row r="981" spans="16:21">
      <c r="P981" s="223"/>
      <c r="Q981" s="223"/>
      <c r="R981" s="223"/>
      <c r="S981" s="223"/>
      <c r="T981" s="223"/>
      <c r="U981" s="314"/>
    </row>
    <row r="982" spans="16:21">
      <c r="P982" s="223"/>
      <c r="Q982" s="223"/>
      <c r="R982" s="223"/>
      <c r="S982" s="223"/>
      <c r="T982" s="223"/>
      <c r="U982" s="314"/>
    </row>
    <row r="983" spans="16:21">
      <c r="P983" s="223"/>
      <c r="Q983" s="223"/>
      <c r="R983" s="223"/>
      <c r="S983" s="223"/>
      <c r="T983" s="223"/>
      <c r="U983" s="314"/>
    </row>
    <row r="984" spans="16:21">
      <c r="P984" s="223"/>
      <c r="Q984" s="223"/>
      <c r="R984" s="223"/>
      <c r="S984" s="223"/>
      <c r="T984" s="223"/>
      <c r="U984" s="314"/>
    </row>
    <row r="985" spans="16:21">
      <c r="P985" s="223"/>
      <c r="Q985" s="223"/>
      <c r="R985" s="223"/>
      <c r="S985" s="223"/>
      <c r="T985" s="223"/>
      <c r="U985" s="314"/>
    </row>
    <row r="986" spans="16:21">
      <c r="P986" s="223"/>
      <c r="Q986" s="223"/>
      <c r="R986" s="223"/>
      <c r="S986" s="223"/>
      <c r="T986" s="223"/>
      <c r="U986" s="314"/>
    </row>
    <row r="987" spans="16:21">
      <c r="P987" s="223"/>
      <c r="Q987" s="223"/>
      <c r="R987" s="223"/>
      <c r="S987" s="223"/>
      <c r="T987" s="223"/>
      <c r="U987" s="314"/>
    </row>
    <row r="988" spans="16:21">
      <c r="P988" s="223"/>
      <c r="Q988" s="223"/>
      <c r="R988" s="223"/>
      <c r="S988" s="223"/>
      <c r="T988" s="223"/>
      <c r="U988" s="314"/>
    </row>
    <row r="989" spans="16:21">
      <c r="P989" s="223"/>
      <c r="Q989" s="223"/>
      <c r="R989" s="223"/>
      <c r="S989" s="223"/>
      <c r="T989" s="223"/>
      <c r="U989" s="314"/>
    </row>
    <row r="990" spans="16:21">
      <c r="P990" s="223"/>
      <c r="Q990" s="223"/>
      <c r="R990" s="223"/>
      <c r="S990" s="223"/>
      <c r="T990" s="223"/>
      <c r="U990" s="314"/>
    </row>
    <row r="991" spans="16:21">
      <c r="P991" s="223"/>
      <c r="Q991" s="223"/>
      <c r="R991" s="223"/>
      <c r="S991" s="223"/>
      <c r="T991" s="223"/>
      <c r="U991" s="314"/>
    </row>
    <row r="992" spans="16:21">
      <c r="P992" s="223"/>
      <c r="Q992" s="223"/>
      <c r="R992" s="223"/>
      <c r="S992" s="223"/>
      <c r="T992" s="223"/>
      <c r="U992" s="314"/>
    </row>
    <row r="993" spans="16:21">
      <c r="P993" s="223"/>
      <c r="Q993" s="223"/>
      <c r="R993" s="223"/>
      <c r="S993" s="223"/>
      <c r="T993" s="223"/>
      <c r="U993" s="314"/>
    </row>
    <row r="994" spans="16:21">
      <c r="P994" s="223"/>
      <c r="Q994" s="223"/>
      <c r="R994" s="223"/>
      <c r="S994" s="223"/>
      <c r="T994" s="223"/>
      <c r="U994" s="314"/>
    </row>
    <row r="995" spans="16:21">
      <c r="P995" s="223"/>
      <c r="Q995" s="223"/>
      <c r="R995" s="223"/>
      <c r="S995" s="223"/>
      <c r="T995" s="223"/>
      <c r="U995" s="314"/>
    </row>
    <row r="996" spans="16:21">
      <c r="P996" s="223"/>
      <c r="Q996" s="223"/>
      <c r="R996" s="223"/>
      <c r="S996" s="223"/>
      <c r="T996" s="223"/>
      <c r="U996" s="314"/>
    </row>
    <row r="997" spans="16:21">
      <c r="P997" s="223"/>
      <c r="Q997" s="223"/>
      <c r="R997" s="223"/>
      <c r="S997" s="223"/>
      <c r="T997" s="223"/>
      <c r="U997" s="314"/>
    </row>
    <row r="998" spans="16:21">
      <c r="P998" s="223"/>
      <c r="Q998" s="223"/>
      <c r="R998" s="223"/>
      <c r="S998" s="223"/>
      <c r="T998" s="223"/>
      <c r="U998" s="314"/>
    </row>
    <row r="999" spans="16:21">
      <c r="P999" s="223"/>
      <c r="Q999" s="223"/>
      <c r="R999" s="223"/>
      <c r="S999" s="223"/>
      <c r="T999" s="223"/>
      <c r="U999" s="314"/>
    </row>
    <row r="1000" spans="16:21">
      <c r="P1000" s="223"/>
      <c r="Q1000" s="223"/>
      <c r="R1000" s="223"/>
      <c r="S1000" s="223"/>
      <c r="T1000" s="223"/>
      <c r="U1000" s="314"/>
    </row>
    <row r="1001" spans="16:21">
      <c r="P1001" s="223"/>
      <c r="Q1001" s="223"/>
      <c r="R1001" s="223"/>
      <c r="S1001" s="223"/>
      <c r="T1001" s="223"/>
      <c r="U1001" s="314"/>
    </row>
    <row r="1002" spans="16:21">
      <c r="P1002" s="223"/>
      <c r="Q1002" s="223"/>
      <c r="R1002" s="223"/>
      <c r="S1002" s="223"/>
      <c r="T1002" s="223"/>
      <c r="U1002" s="314"/>
    </row>
    <row r="1003" spans="16:21">
      <c r="P1003" s="223"/>
      <c r="Q1003" s="223"/>
      <c r="R1003" s="223"/>
      <c r="S1003" s="223"/>
      <c r="T1003" s="223"/>
      <c r="U1003" s="314"/>
    </row>
    <row r="1004" spans="16:21">
      <c r="P1004" s="223"/>
      <c r="Q1004" s="223"/>
      <c r="R1004" s="223"/>
      <c r="S1004" s="223"/>
      <c r="T1004" s="223"/>
      <c r="U1004" s="314"/>
    </row>
    <row r="1005" spans="16:21">
      <c r="P1005" s="223"/>
      <c r="Q1005" s="223"/>
      <c r="R1005" s="223"/>
      <c r="S1005" s="223"/>
      <c r="T1005" s="223"/>
      <c r="U1005" s="314"/>
    </row>
    <row r="1006" spans="16:21">
      <c r="P1006" s="223"/>
      <c r="Q1006" s="223"/>
      <c r="R1006" s="223"/>
      <c r="S1006" s="223"/>
      <c r="T1006" s="223"/>
      <c r="U1006" s="314"/>
    </row>
    <row r="1007" spans="16:21">
      <c r="P1007" s="223"/>
      <c r="Q1007" s="223"/>
      <c r="R1007" s="223"/>
      <c r="S1007" s="223"/>
      <c r="T1007" s="223"/>
      <c r="U1007" s="314"/>
    </row>
    <row r="1008" spans="16:21">
      <c r="P1008" s="223"/>
      <c r="Q1008" s="223"/>
      <c r="R1008" s="223"/>
      <c r="S1008" s="223"/>
      <c r="T1008" s="223"/>
      <c r="U1008" s="314"/>
    </row>
    <row r="1009" spans="16:21">
      <c r="P1009" s="223"/>
      <c r="Q1009" s="223"/>
      <c r="R1009" s="223"/>
      <c r="S1009" s="223"/>
      <c r="T1009" s="223"/>
      <c r="U1009" s="314"/>
    </row>
    <row r="1010" spans="16:21">
      <c r="P1010" s="223"/>
      <c r="Q1010" s="223"/>
      <c r="R1010" s="223"/>
      <c r="S1010" s="223"/>
      <c r="T1010" s="223"/>
      <c r="U1010" s="314"/>
    </row>
    <row r="1011" spans="16:21">
      <c r="P1011" s="223"/>
      <c r="Q1011" s="223"/>
      <c r="R1011" s="223"/>
      <c r="S1011" s="223"/>
      <c r="T1011" s="223"/>
      <c r="U1011" s="314"/>
    </row>
    <row r="1012" spans="16:21">
      <c r="P1012" s="223"/>
      <c r="Q1012" s="223"/>
      <c r="R1012" s="223"/>
      <c r="S1012" s="223"/>
      <c r="T1012" s="223"/>
      <c r="U1012" s="314"/>
    </row>
    <row r="1013" spans="16:21">
      <c r="P1013" s="223"/>
      <c r="Q1013" s="223"/>
      <c r="R1013" s="223"/>
      <c r="S1013" s="223"/>
      <c r="T1013" s="223"/>
      <c r="U1013" s="314"/>
    </row>
    <row r="1014" spans="16:21">
      <c r="P1014" s="223"/>
      <c r="Q1014" s="223"/>
      <c r="R1014" s="223"/>
      <c r="S1014" s="223"/>
      <c r="T1014" s="223"/>
      <c r="U1014" s="314"/>
    </row>
    <row r="1015" spans="16:21">
      <c r="P1015" s="223"/>
      <c r="Q1015" s="223"/>
      <c r="R1015" s="223"/>
      <c r="S1015" s="223"/>
      <c r="T1015" s="223"/>
      <c r="U1015" s="314"/>
    </row>
    <row r="1016" spans="16:21">
      <c r="P1016" s="223"/>
      <c r="Q1016" s="223"/>
      <c r="R1016" s="223"/>
      <c r="S1016" s="223"/>
      <c r="T1016" s="223"/>
      <c r="U1016" s="314"/>
    </row>
    <row r="1017" spans="16:21">
      <c r="P1017" s="223"/>
      <c r="Q1017" s="223"/>
      <c r="R1017" s="223"/>
      <c r="S1017" s="223"/>
      <c r="T1017" s="223"/>
      <c r="U1017" s="314"/>
    </row>
    <row r="1018" spans="16:21">
      <c r="P1018" s="223"/>
      <c r="Q1018" s="223"/>
      <c r="R1018" s="223"/>
      <c r="S1018" s="223"/>
      <c r="T1018" s="223"/>
      <c r="U1018" s="314"/>
    </row>
    <row r="1019" spans="16:21">
      <c r="P1019" s="223"/>
      <c r="Q1019" s="223"/>
      <c r="R1019" s="223"/>
      <c r="S1019" s="223"/>
      <c r="T1019" s="223"/>
      <c r="U1019" s="314"/>
    </row>
    <row r="1020" spans="16:21">
      <c r="P1020" s="223"/>
      <c r="Q1020" s="223"/>
      <c r="R1020" s="223"/>
      <c r="S1020" s="223"/>
      <c r="T1020" s="223"/>
      <c r="U1020" s="314"/>
    </row>
    <row r="1021" spans="16:21">
      <c r="P1021" s="223"/>
      <c r="Q1021" s="223"/>
      <c r="R1021" s="223"/>
      <c r="S1021" s="223"/>
      <c r="T1021" s="223"/>
      <c r="U1021" s="314"/>
    </row>
    <row r="1022" spans="16:21">
      <c r="P1022" s="223"/>
      <c r="Q1022" s="223"/>
      <c r="R1022" s="223"/>
      <c r="S1022" s="223"/>
      <c r="T1022" s="223"/>
      <c r="U1022" s="314"/>
    </row>
    <row r="1023" spans="16:21">
      <c r="P1023" s="223"/>
      <c r="Q1023" s="223"/>
      <c r="R1023" s="223"/>
      <c r="S1023" s="223"/>
      <c r="T1023" s="223"/>
      <c r="U1023" s="314"/>
    </row>
    <row r="1024" spans="16:21">
      <c r="P1024" s="223"/>
      <c r="Q1024" s="223"/>
      <c r="R1024" s="223"/>
      <c r="S1024" s="223"/>
      <c r="T1024" s="223"/>
      <c r="U1024" s="314"/>
    </row>
    <row r="1025" spans="16:21">
      <c r="P1025" s="223"/>
      <c r="Q1025" s="223"/>
      <c r="R1025" s="223"/>
      <c r="S1025" s="223"/>
      <c r="T1025" s="223"/>
      <c r="U1025" s="314"/>
    </row>
    <row r="1026" spans="16:21">
      <c r="P1026" s="223"/>
      <c r="Q1026" s="223"/>
      <c r="R1026" s="223"/>
      <c r="S1026" s="223"/>
      <c r="T1026" s="223"/>
      <c r="U1026" s="314"/>
    </row>
    <row r="1027" spans="16:21">
      <c r="P1027" s="223"/>
      <c r="Q1027" s="223"/>
      <c r="R1027" s="223"/>
      <c r="S1027" s="223"/>
      <c r="T1027" s="223"/>
      <c r="U1027" s="314"/>
    </row>
    <row r="1028" spans="16:21">
      <c r="P1028" s="223"/>
      <c r="Q1028" s="223"/>
      <c r="R1028" s="223"/>
      <c r="S1028" s="223"/>
      <c r="T1028" s="223"/>
      <c r="U1028" s="314"/>
    </row>
    <row r="1029" spans="16:21">
      <c r="P1029" s="223"/>
      <c r="Q1029" s="223"/>
      <c r="R1029" s="223"/>
      <c r="S1029" s="223"/>
      <c r="T1029" s="223"/>
      <c r="U1029" s="314"/>
    </row>
    <row r="1030" spans="16:21">
      <c r="P1030" s="223"/>
      <c r="Q1030" s="223"/>
      <c r="R1030" s="223"/>
      <c r="S1030" s="223"/>
      <c r="T1030" s="223"/>
      <c r="U1030" s="314"/>
    </row>
    <row r="1031" spans="16:21">
      <c r="P1031" s="223"/>
      <c r="Q1031" s="223"/>
      <c r="R1031" s="223"/>
      <c r="S1031" s="223"/>
      <c r="T1031" s="223"/>
      <c r="U1031" s="314"/>
    </row>
    <row r="1032" spans="16:21">
      <c r="P1032" s="223"/>
      <c r="Q1032" s="223"/>
      <c r="R1032" s="223"/>
      <c r="S1032" s="223"/>
      <c r="T1032" s="223"/>
      <c r="U1032" s="314"/>
    </row>
    <row r="1033" spans="16:21">
      <c r="P1033" s="223"/>
      <c r="Q1033" s="223"/>
      <c r="R1033" s="223"/>
      <c r="S1033" s="223"/>
      <c r="T1033" s="223"/>
      <c r="U1033" s="314"/>
    </row>
    <row r="1034" spans="16:21">
      <c r="P1034" s="223"/>
      <c r="Q1034" s="223"/>
      <c r="R1034" s="223"/>
      <c r="S1034" s="223"/>
      <c r="T1034" s="223"/>
      <c r="U1034" s="314"/>
    </row>
    <row r="1035" spans="16:21">
      <c r="P1035" s="223"/>
      <c r="Q1035" s="223"/>
      <c r="R1035" s="223"/>
      <c r="S1035" s="223"/>
      <c r="T1035" s="223"/>
      <c r="U1035" s="314"/>
    </row>
    <row r="1036" spans="16:21">
      <c r="P1036" s="223"/>
      <c r="Q1036" s="223"/>
      <c r="R1036" s="223"/>
      <c r="S1036" s="223"/>
      <c r="T1036" s="223"/>
      <c r="U1036" s="314"/>
    </row>
    <row r="1037" spans="16:21">
      <c r="P1037" s="223"/>
      <c r="Q1037" s="223"/>
      <c r="R1037" s="223"/>
      <c r="S1037" s="223"/>
      <c r="T1037" s="223"/>
      <c r="U1037" s="314"/>
    </row>
    <row r="1038" spans="16:21">
      <c r="P1038" s="223"/>
      <c r="Q1038" s="223"/>
      <c r="R1038" s="223"/>
      <c r="S1038" s="223"/>
      <c r="T1038" s="223"/>
      <c r="U1038" s="314"/>
    </row>
    <row r="1039" spans="16:21">
      <c r="P1039" s="223"/>
      <c r="Q1039" s="223"/>
      <c r="R1039" s="223"/>
      <c r="S1039" s="223"/>
      <c r="T1039" s="223"/>
      <c r="U1039" s="314"/>
    </row>
    <row r="1040" spans="16:21">
      <c r="P1040" s="223"/>
      <c r="Q1040" s="223"/>
      <c r="R1040" s="223"/>
      <c r="S1040" s="223"/>
      <c r="T1040" s="223"/>
      <c r="U1040" s="314"/>
    </row>
    <row r="1041" spans="16:21">
      <c r="P1041" s="223"/>
      <c r="Q1041" s="223"/>
      <c r="R1041" s="223"/>
      <c r="S1041" s="223"/>
      <c r="T1041" s="223"/>
      <c r="U1041" s="314"/>
    </row>
    <row r="1042" spans="16:21">
      <c r="P1042" s="223"/>
      <c r="Q1042" s="223"/>
      <c r="R1042" s="223"/>
      <c r="S1042" s="223"/>
      <c r="T1042" s="223"/>
      <c r="U1042" s="314"/>
    </row>
    <row r="1043" spans="16:21">
      <c r="P1043" s="223"/>
      <c r="Q1043" s="223"/>
      <c r="R1043" s="223"/>
      <c r="S1043" s="223"/>
      <c r="T1043" s="223"/>
      <c r="U1043" s="314"/>
    </row>
    <row r="1044" spans="16:21">
      <c r="P1044" s="223"/>
      <c r="Q1044" s="223"/>
      <c r="R1044" s="223"/>
      <c r="S1044" s="223"/>
      <c r="T1044" s="223"/>
      <c r="U1044" s="314"/>
    </row>
    <row r="1045" spans="16:21">
      <c r="P1045" s="223"/>
      <c r="Q1045" s="223"/>
      <c r="R1045" s="223"/>
      <c r="S1045" s="223"/>
      <c r="T1045" s="223"/>
      <c r="U1045" s="314"/>
    </row>
    <row r="1046" spans="16:21">
      <c r="P1046" s="223"/>
      <c r="Q1046" s="223"/>
      <c r="R1046" s="223"/>
      <c r="S1046" s="223"/>
      <c r="T1046" s="223"/>
      <c r="U1046" s="314"/>
    </row>
    <row r="1047" spans="16:21">
      <c r="P1047" s="223"/>
      <c r="Q1047" s="223"/>
      <c r="R1047" s="223"/>
      <c r="S1047" s="223"/>
      <c r="T1047" s="223"/>
      <c r="U1047" s="314"/>
    </row>
    <row r="1048" spans="16:21">
      <c r="P1048" s="223"/>
      <c r="Q1048" s="223"/>
      <c r="R1048" s="223"/>
      <c r="S1048" s="223"/>
      <c r="T1048" s="223"/>
      <c r="U1048" s="314"/>
    </row>
    <row r="1049" spans="16:21">
      <c r="P1049" s="223"/>
      <c r="Q1049" s="223"/>
      <c r="R1049" s="223"/>
      <c r="S1049" s="223"/>
      <c r="T1049" s="223"/>
      <c r="U1049" s="314"/>
    </row>
    <row r="1050" spans="16:21">
      <c r="P1050" s="223"/>
      <c r="Q1050" s="223"/>
      <c r="R1050" s="223"/>
      <c r="S1050" s="223"/>
      <c r="T1050" s="223"/>
      <c r="U1050" s="314"/>
    </row>
    <row r="1051" spans="16:21">
      <c r="P1051" s="223"/>
      <c r="Q1051" s="223"/>
      <c r="R1051" s="223"/>
      <c r="S1051" s="223"/>
      <c r="T1051" s="223"/>
      <c r="U1051" s="314"/>
    </row>
    <row r="1052" spans="16:21">
      <c r="P1052" s="223"/>
      <c r="Q1052" s="223"/>
      <c r="R1052" s="223"/>
      <c r="S1052" s="223"/>
      <c r="T1052" s="223"/>
      <c r="U1052" s="314"/>
    </row>
    <row r="1053" spans="16:21">
      <c r="P1053" s="223"/>
      <c r="Q1053" s="223"/>
      <c r="R1053" s="223"/>
      <c r="S1053" s="223"/>
      <c r="T1053" s="223"/>
      <c r="U1053" s="314"/>
    </row>
    <row r="1054" spans="16:21">
      <c r="P1054" s="223"/>
      <c r="Q1054" s="223"/>
      <c r="R1054" s="223"/>
      <c r="S1054" s="223"/>
      <c r="T1054" s="223"/>
      <c r="U1054" s="314"/>
    </row>
    <row r="1055" spans="16:21">
      <c r="P1055" s="223"/>
      <c r="Q1055" s="223"/>
      <c r="R1055" s="223"/>
      <c r="S1055" s="223"/>
      <c r="T1055" s="223"/>
      <c r="U1055" s="314"/>
    </row>
    <row r="1056" spans="16:21">
      <c r="P1056" s="223"/>
      <c r="Q1056" s="223"/>
      <c r="R1056" s="223"/>
      <c r="S1056" s="223"/>
      <c r="T1056" s="223"/>
      <c r="U1056" s="314"/>
    </row>
    <row r="1057" spans="16:21">
      <c r="P1057" s="223"/>
      <c r="Q1057" s="223"/>
      <c r="R1057" s="223"/>
      <c r="S1057" s="223"/>
      <c r="T1057" s="223"/>
      <c r="U1057" s="314"/>
    </row>
    <row r="1058" spans="16:21">
      <c r="P1058" s="223"/>
      <c r="Q1058" s="223"/>
      <c r="R1058" s="223"/>
      <c r="S1058" s="223"/>
      <c r="T1058" s="223"/>
      <c r="U1058" s="314"/>
    </row>
    <row r="1059" spans="16:21">
      <c r="P1059" s="223"/>
      <c r="Q1059" s="223"/>
      <c r="R1059" s="223"/>
      <c r="S1059" s="223"/>
      <c r="T1059" s="223"/>
      <c r="U1059" s="314"/>
    </row>
    <row r="1060" spans="16:21">
      <c r="P1060" s="223"/>
      <c r="Q1060" s="223"/>
      <c r="R1060" s="223"/>
      <c r="S1060" s="223"/>
      <c r="T1060" s="223"/>
      <c r="U1060" s="314"/>
    </row>
    <row r="1061" spans="16:21">
      <c r="P1061" s="223"/>
      <c r="Q1061" s="223"/>
      <c r="R1061" s="223"/>
      <c r="S1061" s="223"/>
      <c r="T1061" s="223"/>
      <c r="U1061" s="314"/>
    </row>
    <row r="1062" spans="16:21">
      <c r="P1062" s="223"/>
      <c r="Q1062" s="223"/>
      <c r="R1062" s="223"/>
      <c r="S1062" s="223"/>
      <c r="T1062" s="223"/>
      <c r="U1062" s="314"/>
    </row>
    <row r="1063" spans="16:21">
      <c r="P1063" s="223"/>
      <c r="Q1063" s="223"/>
      <c r="R1063" s="223"/>
      <c r="S1063" s="223"/>
      <c r="T1063" s="223"/>
      <c r="U1063" s="314"/>
    </row>
    <row r="1064" spans="16:21">
      <c r="P1064" s="223"/>
      <c r="Q1064" s="223"/>
      <c r="R1064" s="223"/>
      <c r="S1064" s="223"/>
      <c r="T1064" s="223"/>
      <c r="U1064" s="314"/>
    </row>
    <row r="1065" spans="16:21">
      <c r="P1065" s="223"/>
      <c r="Q1065" s="223"/>
      <c r="R1065" s="223"/>
      <c r="S1065" s="223"/>
      <c r="T1065" s="223"/>
      <c r="U1065" s="314"/>
    </row>
    <row r="1066" spans="16:21">
      <c r="P1066" s="223"/>
      <c r="Q1066" s="223"/>
      <c r="R1066" s="223"/>
      <c r="S1066" s="223"/>
      <c r="T1066" s="223"/>
      <c r="U1066" s="314"/>
    </row>
    <row r="1067" spans="16:21">
      <c r="P1067" s="223"/>
      <c r="Q1067" s="223"/>
      <c r="R1067" s="223"/>
      <c r="S1067" s="223"/>
      <c r="T1067" s="223"/>
      <c r="U1067" s="314"/>
    </row>
    <row r="1068" spans="16:21">
      <c r="P1068" s="223"/>
      <c r="Q1068" s="223"/>
      <c r="R1068" s="223"/>
      <c r="S1068" s="223"/>
      <c r="T1068" s="223"/>
      <c r="U1068" s="314"/>
    </row>
    <row r="1069" spans="16:21">
      <c r="P1069" s="223"/>
      <c r="Q1069" s="223"/>
      <c r="R1069" s="223"/>
      <c r="S1069" s="223"/>
      <c r="T1069" s="223"/>
      <c r="U1069" s="314"/>
    </row>
    <row r="1070" spans="16:21">
      <c r="P1070" s="223"/>
      <c r="Q1070" s="223"/>
      <c r="R1070" s="223"/>
      <c r="S1070" s="223"/>
      <c r="T1070" s="223"/>
      <c r="U1070" s="314"/>
    </row>
    <row r="1071" spans="16:21">
      <c r="P1071" s="223"/>
      <c r="Q1071" s="223"/>
      <c r="R1071" s="223"/>
      <c r="S1071" s="223"/>
      <c r="T1071" s="223"/>
      <c r="U1071" s="314"/>
    </row>
    <row r="1072" spans="16:21">
      <c r="P1072" s="223"/>
      <c r="Q1072" s="223"/>
      <c r="R1072" s="223"/>
      <c r="S1072" s="223"/>
      <c r="T1072" s="223"/>
      <c r="U1072" s="314"/>
    </row>
    <row r="1073" spans="16:21">
      <c r="P1073" s="223"/>
      <c r="Q1073" s="223"/>
      <c r="R1073" s="223"/>
      <c r="S1073" s="223"/>
      <c r="T1073" s="223"/>
      <c r="U1073" s="314"/>
    </row>
    <row r="1074" spans="16:21">
      <c r="P1074" s="223"/>
      <c r="Q1074" s="223"/>
      <c r="R1074" s="223"/>
      <c r="S1074" s="223"/>
      <c r="T1074" s="223"/>
      <c r="U1074" s="314"/>
    </row>
    <row r="1075" spans="16:21">
      <c r="P1075" s="223"/>
      <c r="Q1075" s="223"/>
      <c r="R1075" s="223"/>
      <c r="S1075" s="223"/>
      <c r="T1075" s="223"/>
      <c r="U1075" s="314"/>
    </row>
    <row r="1076" spans="16:21">
      <c r="P1076" s="223"/>
      <c r="Q1076" s="223"/>
      <c r="R1076" s="223"/>
      <c r="S1076" s="223"/>
      <c r="T1076" s="223"/>
      <c r="U1076" s="314"/>
    </row>
    <row r="1077" spans="16:21">
      <c r="P1077" s="223"/>
      <c r="Q1077" s="223"/>
      <c r="R1077" s="223"/>
      <c r="S1077" s="223"/>
      <c r="T1077" s="223"/>
      <c r="U1077" s="314"/>
    </row>
    <row r="1078" spans="16:21">
      <c r="P1078" s="223"/>
      <c r="Q1078" s="223"/>
      <c r="R1078" s="223"/>
      <c r="S1078" s="223"/>
      <c r="T1078" s="223"/>
      <c r="U1078" s="314"/>
    </row>
    <row r="1079" spans="16:21">
      <c r="P1079" s="223"/>
      <c r="Q1079" s="223"/>
      <c r="R1079" s="223"/>
      <c r="S1079" s="223"/>
      <c r="T1079" s="223"/>
      <c r="U1079" s="314"/>
    </row>
    <row r="1080" spans="16:21">
      <c r="P1080" s="223"/>
      <c r="Q1080" s="223"/>
      <c r="R1080" s="223"/>
      <c r="S1080" s="223"/>
      <c r="T1080" s="223"/>
      <c r="U1080" s="314"/>
    </row>
    <row r="1081" spans="16:21">
      <c r="P1081" s="223"/>
      <c r="Q1081" s="223"/>
      <c r="R1081" s="223"/>
      <c r="S1081" s="223"/>
      <c r="T1081" s="223"/>
      <c r="U1081" s="314"/>
    </row>
    <row r="1082" spans="16:21">
      <c r="P1082" s="223"/>
      <c r="Q1082" s="223"/>
      <c r="R1082" s="223"/>
      <c r="S1082" s="223"/>
      <c r="T1082" s="223"/>
      <c r="U1082" s="314"/>
    </row>
    <row r="1083" spans="16:21">
      <c r="P1083" s="223"/>
      <c r="Q1083" s="223"/>
      <c r="R1083" s="223"/>
      <c r="S1083" s="223"/>
      <c r="T1083" s="223"/>
      <c r="U1083" s="314"/>
    </row>
    <row r="1084" spans="16:21">
      <c r="P1084" s="223"/>
      <c r="Q1084" s="223"/>
      <c r="R1084" s="223"/>
      <c r="S1084" s="223"/>
      <c r="T1084" s="223"/>
      <c r="U1084" s="314"/>
    </row>
    <row r="1085" spans="16:21">
      <c r="P1085" s="223"/>
      <c r="Q1085" s="223"/>
      <c r="R1085" s="223"/>
      <c r="S1085" s="223"/>
      <c r="T1085" s="223"/>
      <c r="U1085" s="314"/>
    </row>
    <row r="1086" spans="16:21">
      <c r="P1086" s="223"/>
      <c r="Q1086" s="223"/>
      <c r="R1086" s="223"/>
      <c r="S1086" s="223"/>
      <c r="T1086" s="223"/>
      <c r="U1086" s="314"/>
    </row>
    <row r="1087" spans="16:21">
      <c r="P1087" s="223"/>
      <c r="Q1087" s="223"/>
      <c r="R1087" s="223"/>
      <c r="S1087" s="223"/>
      <c r="T1087" s="223"/>
      <c r="U1087" s="314"/>
    </row>
    <row r="1088" spans="16:21">
      <c r="P1088" s="223"/>
      <c r="Q1088" s="223"/>
      <c r="R1088" s="223"/>
      <c r="S1088" s="223"/>
      <c r="T1088" s="223"/>
      <c r="U1088" s="314"/>
    </row>
    <row r="1089" spans="16:21">
      <c r="P1089" s="223"/>
      <c r="Q1089" s="223"/>
      <c r="R1089" s="223"/>
      <c r="S1089" s="223"/>
      <c r="T1089" s="223"/>
      <c r="U1089" s="314"/>
    </row>
    <row r="1090" spans="16:21">
      <c r="P1090" s="223"/>
      <c r="Q1090" s="223"/>
      <c r="R1090" s="223"/>
      <c r="S1090" s="223"/>
      <c r="T1090" s="223"/>
      <c r="U1090" s="314"/>
    </row>
    <row r="1091" spans="16:21">
      <c r="P1091" s="223"/>
      <c r="Q1091" s="223"/>
      <c r="R1091" s="223"/>
      <c r="S1091" s="223"/>
      <c r="T1091" s="223"/>
      <c r="U1091" s="314"/>
    </row>
    <row r="1092" spans="16:21">
      <c r="P1092" s="223"/>
      <c r="Q1092" s="223"/>
      <c r="R1092" s="223"/>
      <c r="S1092" s="223"/>
      <c r="T1092" s="223"/>
      <c r="U1092" s="314"/>
    </row>
    <row r="1093" spans="16:21">
      <c r="P1093" s="223"/>
      <c r="Q1093" s="223"/>
      <c r="R1093" s="223"/>
      <c r="S1093" s="223"/>
      <c r="T1093" s="223"/>
      <c r="U1093" s="314"/>
    </row>
    <row r="1094" spans="16:21">
      <c r="P1094" s="223"/>
      <c r="Q1094" s="223"/>
      <c r="R1094" s="223"/>
      <c r="S1094" s="223"/>
      <c r="T1094" s="223"/>
      <c r="U1094" s="314"/>
    </row>
    <row r="1095" spans="16:21">
      <c r="P1095" s="223"/>
      <c r="Q1095" s="223"/>
      <c r="R1095" s="223"/>
      <c r="S1095" s="223"/>
      <c r="T1095" s="223"/>
      <c r="U1095" s="314"/>
    </row>
    <row r="1096" spans="16:21">
      <c r="P1096" s="223"/>
      <c r="Q1096" s="223"/>
      <c r="R1096" s="223"/>
      <c r="S1096" s="223"/>
      <c r="T1096" s="223"/>
      <c r="U1096" s="314"/>
    </row>
    <row r="1097" spans="16:21">
      <c r="P1097" s="223"/>
      <c r="Q1097" s="223"/>
      <c r="R1097" s="223"/>
      <c r="S1097" s="223"/>
      <c r="T1097" s="223"/>
      <c r="U1097" s="314"/>
    </row>
    <row r="1098" spans="16:21">
      <c r="P1098" s="223"/>
      <c r="Q1098" s="223"/>
      <c r="R1098" s="223"/>
      <c r="S1098" s="223"/>
      <c r="T1098" s="223"/>
      <c r="U1098" s="314"/>
    </row>
    <row r="1099" spans="16:21">
      <c r="P1099" s="223"/>
      <c r="Q1099" s="223"/>
      <c r="R1099" s="223"/>
      <c r="S1099" s="223"/>
      <c r="T1099" s="223"/>
      <c r="U1099" s="314"/>
    </row>
    <row r="1100" spans="16:21">
      <c r="P1100" s="223"/>
      <c r="Q1100" s="223"/>
      <c r="R1100" s="223"/>
      <c r="S1100" s="223"/>
      <c r="T1100" s="223"/>
      <c r="U1100" s="314"/>
    </row>
    <row r="1101" spans="16:21">
      <c r="P1101" s="223"/>
      <c r="Q1101" s="223"/>
      <c r="R1101" s="223"/>
      <c r="S1101" s="223"/>
      <c r="T1101" s="223"/>
      <c r="U1101" s="314"/>
    </row>
    <row r="1102" spans="16:21">
      <c r="P1102" s="223"/>
      <c r="Q1102" s="223"/>
      <c r="R1102" s="223"/>
      <c r="S1102" s="223"/>
      <c r="T1102" s="223"/>
      <c r="U1102" s="314"/>
    </row>
    <row r="1103" spans="16:21">
      <c r="P1103" s="223"/>
      <c r="Q1103" s="223"/>
      <c r="R1103" s="223"/>
      <c r="S1103" s="223"/>
      <c r="T1103" s="223"/>
      <c r="U1103" s="314"/>
    </row>
    <row r="1104" spans="16:21">
      <c r="P1104" s="223"/>
      <c r="Q1104" s="223"/>
      <c r="R1104" s="223"/>
      <c r="S1104" s="223"/>
      <c r="T1104" s="223"/>
      <c r="U1104" s="314"/>
    </row>
    <row r="1105" spans="16:21">
      <c r="P1105" s="223"/>
      <c r="Q1105" s="223"/>
      <c r="R1105" s="223"/>
      <c r="S1105" s="223"/>
      <c r="T1105" s="223"/>
      <c r="U1105" s="314"/>
    </row>
    <row r="1106" spans="16:21">
      <c r="P1106" s="223"/>
      <c r="Q1106" s="223"/>
      <c r="R1106" s="223"/>
      <c r="S1106" s="223"/>
      <c r="T1106" s="223"/>
      <c r="U1106" s="314"/>
    </row>
    <row r="1107" spans="16:21">
      <c r="P1107" s="223"/>
      <c r="Q1107" s="223"/>
      <c r="R1107" s="223"/>
      <c r="S1107" s="223"/>
      <c r="T1107" s="223"/>
      <c r="U1107" s="314"/>
    </row>
    <row r="1108" spans="16:21">
      <c r="P1108" s="223"/>
      <c r="Q1108" s="223"/>
      <c r="R1108" s="223"/>
      <c r="S1108" s="223"/>
      <c r="T1108" s="223"/>
      <c r="U1108" s="314"/>
    </row>
    <row r="1109" spans="16:21">
      <c r="P1109" s="223"/>
      <c r="Q1109" s="223"/>
      <c r="R1109" s="223"/>
      <c r="S1109" s="223"/>
      <c r="T1109" s="223"/>
      <c r="U1109" s="314"/>
    </row>
    <row r="1110" spans="16:21">
      <c r="P1110" s="223"/>
      <c r="Q1110" s="223"/>
      <c r="R1110" s="223"/>
      <c r="S1110" s="223"/>
      <c r="T1110" s="223"/>
      <c r="U1110" s="314"/>
    </row>
    <row r="1111" spans="16:21">
      <c r="P1111" s="223"/>
      <c r="Q1111" s="223"/>
      <c r="R1111" s="223"/>
      <c r="S1111" s="223"/>
      <c r="T1111" s="223"/>
      <c r="U1111" s="314"/>
    </row>
    <row r="1112" spans="16:21">
      <c r="P1112" s="223"/>
      <c r="Q1112" s="223"/>
      <c r="R1112" s="223"/>
      <c r="S1112" s="223"/>
      <c r="T1112" s="223"/>
      <c r="U1112" s="314"/>
    </row>
    <row r="1113" spans="16:21">
      <c r="P1113" s="223"/>
      <c r="Q1113" s="223"/>
      <c r="R1113" s="223"/>
      <c r="S1113" s="223"/>
      <c r="T1113" s="223"/>
      <c r="U1113" s="314"/>
    </row>
    <row r="1114" spans="16:21">
      <c r="P1114" s="223"/>
      <c r="Q1114" s="223"/>
      <c r="R1114" s="223"/>
      <c r="S1114" s="223"/>
      <c r="T1114" s="223"/>
      <c r="U1114" s="314"/>
    </row>
    <row r="1115" spans="16:21">
      <c r="P1115" s="223"/>
      <c r="Q1115" s="223"/>
      <c r="R1115" s="223"/>
      <c r="S1115" s="223"/>
      <c r="T1115" s="223"/>
      <c r="U1115" s="314"/>
    </row>
    <row r="1116" spans="16:21">
      <c r="P1116" s="223"/>
      <c r="Q1116" s="223"/>
      <c r="R1116" s="223"/>
      <c r="S1116" s="223"/>
      <c r="T1116" s="223"/>
      <c r="U1116" s="314"/>
    </row>
    <row r="1117" spans="16:21">
      <c r="P1117" s="223"/>
      <c r="Q1117" s="223"/>
      <c r="R1117" s="223"/>
      <c r="S1117" s="223"/>
      <c r="T1117" s="223"/>
      <c r="U1117" s="314"/>
    </row>
    <row r="1118" spans="16:21">
      <c r="P1118" s="223"/>
      <c r="Q1118" s="223"/>
      <c r="R1118" s="223"/>
      <c r="S1118" s="223"/>
      <c r="T1118" s="223"/>
      <c r="U1118" s="314"/>
    </row>
    <row r="1119" spans="16:21">
      <c r="P1119" s="223"/>
      <c r="Q1119" s="223"/>
      <c r="R1119" s="223"/>
      <c r="S1119" s="223"/>
      <c r="T1119" s="223"/>
      <c r="U1119" s="314"/>
    </row>
    <row r="1120" spans="16:21">
      <c r="P1120" s="223"/>
      <c r="Q1120" s="223"/>
      <c r="R1120" s="223"/>
      <c r="S1120" s="223"/>
      <c r="T1120" s="223"/>
      <c r="U1120" s="314"/>
    </row>
    <row r="1121" spans="16:21">
      <c r="P1121" s="223"/>
      <c r="Q1121" s="223"/>
      <c r="R1121" s="223"/>
      <c r="S1121" s="223"/>
      <c r="T1121" s="223"/>
      <c r="U1121" s="314"/>
    </row>
    <row r="1122" spans="16:21">
      <c r="P1122" s="223"/>
      <c r="Q1122" s="223"/>
      <c r="R1122" s="223"/>
      <c r="S1122" s="223"/>
      <c r="T1122" s="223"/>
      <c r="U1122" s="314"/>
    </row>
    <row r="1123" spans="16:21">
      <c r="P1123" s="223"/>
      <c r="Q1123" s="223"/>
      <c r="R1123" s="223"/>
      <c r="S1123" s="223"/>
      <c r="T1123" s="223"/>
      <c r="U1123" s="314"/>
    </row>
    <row r="1124" spans="16:21">
      <c r="P1124" s="223"/>
      <c r="Q1124" s="223"/>
      <c r="R1124" s="223"/>
      <c r="S1124" s="223"/>
      <c r="T1124" s="223"/>
      <c r="U1124" s="314"/>
    </row>
    <row r="1125" spans="16:21">
      <c r="P1125" s="223"/>
      <c r="Q1125" s="223"/>
      <c r="R1125" s="223"/>
      <c r="S1125" s="223"/>
      <c r="T1125" s="223"/>
      <c r="U1125" s="314"/>
    </row>
    <row r="1126" spans="16:21">
      <c r="P1126" s="223"/>
      <c r="Q1126" s="223"/>
      <c r="R1126" s="223"/>
      <c r="S1126" s="223"/>
      <c r="T1126" s="223"/>
      <c r="U1126" s="314"/>
    </row>
    <row r="1127" spans="16:21">
      <c r="P1127" s="223"/>
      <c r="Q1127" s="223"/>
      <c r="R1127" s="223"/>
      <c r="S1127" s="223"/>
      <c r="T1127" s="223"/>
      <c r="U1127" s="314"/>
    </row>
    <row r="1128" spans="16:21">
      <c r="P1128" s="223"/>
      <c r="Q1128" s="223"/>
      <c r="R1128" s="223"/>
      <c r="S1128" s="223"/>
      <c r="T1128" s="223"/>
      <c r="U1128" s="314"/>
    </row>
    <row r="1129" spans="16:21">
      <c r="P1129" s="223"/>
      <c r="Q1129" s="223"/>
      <c r="R1129" s="223"/>
      <c r="S1129" s="223"/>
      <c r="T1129" s="223"/>
      <c r="U1129" s="314"/>
    </row>
    <row r="1130" spans="16:21">
      <c r="P1130" s="223"/>
      <c r="Q1130" s="223"/>
      <c r="R1130" s="223"/>
      <c r="S1130" s="223"/>
      <c r="T1130" s="223"/>
      <c r="U1130" s="314"/>
    </row>
    <row r="1131" spans="16:21">
      <c r="P1131" s="223"/>
      <c r="Q1131" s="223"/>
      <c r="R1131" s="223"/>
      <c r="S1131" s="223"/>
      <c r="T1131" s="223"/>
      <c r="U1131" s="314"/>
    </row>
    <row r="1132" spans="16:21">
      <c r="P1132" s="223"/>
      <c r="Q1132" s="223"/>
      <c r="R1132" s="223"/>
      <c r="S1132" s="223"/>
      <c r="T1132" s="223"/>
      <c r="U1132" s="314"/>
    </row>
    <row r="1133" spans="16:21">
      <c r="P1133" s="223"/>
      <c r="Q1133" s="223"/>
      <c r="R1133" s="223"/>
      <c r="S1133" s="223"/>
      <c r="T1133" s="223"/>
      <c r="U1133" s="314"/>
    </row>
    <row r="1134" spans="16:21">
      <c r="P1134" s="223"/>
      <c r="Q1134" s="223"/>
      <c r="R1134" s="223"/>
      <c r="S1134" s="223"/>
      <c r="T1134" s="223"/>
      <c r="U1134" s="314"/>
    </row>
    <row r="1135" spans="16:21">
      <c r="P1135" s="223"/>
      <c r="Q1135" s="223"/>
      <c r="R1135" s="223"/>
      <c r="S1135" s="223"/>
      <c r="T1135" s="223"/>
      <c r="U1135" s="314"/>
    </row>
    <row r="1136" spans="16:21">
      <c r="P1136" s="223"/>
      <c r="Q1136" s="223"/>
      <c r="R1136" s="223"/>
      <c r="S1136" s="223"/>
      <c r="T1136" s="223"/>
      <c r="U1136" s="314"/>
    </row>
    <row r="1137" spans="16:21">
      <c r="P1137" s="223"/>
      <c r="Q1137" s="223"/>
      <c r="R1137" s="223"/>
      <c r="S1137" s="223"/>
      <c r="T1137" s="223"/>
      <c r="U1137" s="314"/>
    </row>
    <row r="1138" spans="16:21">
      <c r="P1138" s="223"/>
      <c r="Q1138" s="223"/>
      <c r="R1138" s="223"/>
      <c r="S1138" s="223"/>
      <c r="T1138" s="223"/>
      <c r="U1138" s="314"/>
    </row>
    <row r="1139" spans="16:21">
      <c r="P1139" s="223"/>
      <c r="Q1139" s="223"/>
      <c r="R1139" s="223"/>
      <c r="S1139" s="223"/>
      <c r="T1139" s="223"/>
      <c r="U1139" s="314"/>
    </row>
    <row r="1140" spans="16:21">
      <c r="P1140" s="223"/>
      <c r="Q1140" s="223"/>
      <c r="R1140" s="223"/>
      <c r="S1140" s="223"/>
      <c r="T1140" s="223"/>
      <c r="U1140" s="314"/>
    </row>
    <row r="1141" spans="16:21">
      <c r="P1141" s="223"/>
      <c r="Q1141" s="223"/>
      <c r="R1141" s="223"/>
      <c r="S1141" s="223"/>
      <c r="T1141" s="223"/>
      <c r="U1141" s="314"/>
    </row>
    <row r="1142" spans="16:21">
      <c r="P1142" s="223"/>
      <c r="Q1142" s="223"/>
      <c r="R1142" s="223"/>
      <c r="S1142" s="223"/>
      <c r="T1142" s="223"/>
      <c r="U1142" s="314"/>
    </row>
    <row r="1143" spans="16:21">
      <c r="P1143" s="223"/>
      <c r="Q1143" s="223"/>
      <c r="R1143" s="223"/>
      <c r="S1143" s="223"/>
      <c r="T1143" s="223"/>
      <c r="U1143" s="314"/>
    </row>
    <row r="1144" spans="16:21">
      <c r="P1144" s="223"/>
      <c r="Q1144" s="223"/>
      <c r="R1144" s="223"/>
      <c r="S1144" s="223"/>
      <c r="T1144" s="223"/>
      <c r="U1144" s="314"/>
    </row>
    <row r="1145" spans="16:21">
      <c r="P1145" s="223"/>
      <c r="Q1145" s="223"/>
      <c r="R1145" s="223"/>
      <c r="S1145" s="223"/>
      <c r="T1145" s="223"/>
      <c r="U1145" s="314"/>
    </row>
    <row r="1146" spans="16:21">
      <c r="P1146" s="223"/>
      <c r="Q1146" s="223"/>
      <c r="R1146" s="223"/>
      <c r="S1146" s="223"/>
      <c r="T1146" s="223"/>
      <c r="U1146" s="314"/>
    </row>
    <row r="1147" spans="16:21">
      <c r="P1147" s="223"/>
      <c r="Q1147" s="223"/>
      <c r="R1147" s="223"/>
      <c r="S1147" s="223"/>
      <c r="T1147" s="223"/>
      <c r="U1147" s="314"/>
    </row>
    <row r="1148" spans="16:21">
      <c r="P1148" s="223"/>
      <c r="Q1148" s="223"/>
      <c r="R1148" s="223"/>
      <c r="S1148" s="223"/>
      <c r="T1148" s="223"/>
      <c r="U1148" s="314"/>
    </row>
    <row r="1149" spans="16:21">
      <c r="P1149" s="223"/>
      <c r="Q1149" s="223"/>
      <c r="R1149" s="223"/>
      <c r="S1149" s="223"/>
      <c r="T1149" s="223"/>
      <c r="U1149" s="314"/>
    </row>
    <row r="1150" spans="16:21">
      <c r="P1150" s="223"/>
      <c r="Q1150" s="223"/>
      <c r="R1150" s="223"/>
      <c r="S1150" s="223"/>
      <c r="T1150" s="223"/>
      <c r="U1150" s="314"/>
    </row>
    <row r="1151" spans="16:21">
      <c r="P1151" s="223"/>
      <c r="Q1151" s="223"/>
      <c r="R1151" s="223"/>
      <c r="S1151" s="223"/>
      <c r="T1151" s="223"/>
      <c r="U1151" s="314"/>
    </row>
    <row r="1152" spans="16:21">
      <c r="P1152" s="223"/>
      <c r="Q1152" s="223"/>
      <c r="R1152" s="223"/>
      <c r="S1152" s="223"/>
      <c r="T1152" s="223"/>
      <c r="U1152" s="314"/>
    </row>
    <row r="1153" spans="16:21">
      <c r="P1153" s="223"/>
      <c r="Q1153" s="223"/>
      <c r="R1153" s="223"/>
      <c r="S1153" s="223"/>
      <c r="T1153" s="223"/>
      <c r="U1153" s="314"/>
    </row>
    <row r="1154" spans="16:21">
      <c r="P1154" s="223"/>
      <c r="Q1154" s="223"/>
      <c r="R1154" s="223"/>
      <c r="S1154" s="223"/>
      <c r="T1154" s="223"/>
      <c r="U1154" s="314"/>
    </row>
    <row r="1155" spans="16:21">
      <c r="P1155" s="223"/>
      <c r="Q1155" s="223"/>
      <c r="R1155" s="223"/>
      <c r="S1155" s="223"/>
      <c r="T1155" s="223"/>
      <c r="U1155" s="314"/>
    </row>
    <row r="1156" spans="16:21">
      <c r="P1156" s="223"/>
      <c r="Q1156" s="223"/>
      <c r="R1156" s="223"/>
      <c r="S1156" s="223"/>
      <c r="T1156" s="223"/>
      <c r="U1156" s="314"/>
    </row>
    <row r="1157" spans="16:21">
      <c r="P1157" s="223"/>
      <c r="Q1157" s="223"/>
      <c r="R1157" s="223"/>
      <c r="S1157" s="223"/>
      <c r="T1157" s="223"/>
      <c r="U1157" s="314"/>
    </row>
    <row r="1158" spans="16:21">
      <c r="P1158" s="223"/>
      <c r="Q1158" s="223"/>
      <c r="R1158" s="223"/>
      <c r="S1158" s="223"/>
      <c r="T1158" s="223"/>
      <c r="U1158" s="314"/>
    </row>
    <row r="1159" spans="16:21">
      <c r="P1159" s="223"/>
      <c r="Q1159" s="223"/>
      <c r="R1159" s="223"/>
      <c r="S1159" s="223"/>
      <c r="T1159" s="223"/>
      <c r="U1159" s="314"/>
    </row>
    <row r="1160" spans="16:21">
      <c r="P1160" s="223"/>
      <c r="Q1160" s="223"/>
      <c r="R1160" s="223"/>
      <c r="S1160" s="223"/>
      <c r="T1160" s="223"/>
      <c r="U1160" s="314"/>
    </row>
    <row r="1161" spans="16:21">
      <c r="P1161" s="223"/>
      <c r="Q1161" s="223"/>
      <c r="R1161" s="223"/>
      <c r="S1161" s="223"/>
      <c r="T1161" s="223"/>
      <c r="U1161" s="314"/>
    </row>
    <row r="1162" spans="16:21">
      <c r="P1162" s="223"/>
      <c r="Q1162" s="223"/>
      <c r="R1162" s="223"/>
      <c r="S1162" s="223"/>
      <c r="T1162" s="223"/>
      <c r="U1162" s="314"/>
    </row>
    <row r="1163" spans="16:21">
      <c r="P1163" s="223"/>
      <c r="Q1163" s="223"/>
      <c r="R1163" s="223"/>
      <c r="S1163" s="223"/>
      <c r="T1163" s="223"/>
      <c r="U1163" s="314"/>
    </row>
    <row r="1164" spans="16:21">
      <c r="P1164" s="223"/>
      <c r="Q1164" s="223"/>
      <c r="R1164" s="223"/>
      <c r="S1164" s="223"/>
      <c r="T1164" s="223"/>
      <c r="U1164" s="314"/>
    </row>
    <row r="1165" spans="16:21">
      <c r="P1165" s="223"/>
      <c r="Q1165" s="223"/>
      <c r="R1165" s="223"/>
      <c r="S1165" s="223"/>
      <c r="T1165" s="223"/>
      <c r="U1165" s="314"/>
    </row>
    <row r="1166" spans="16:21">
      <c r="P1166" s="223"/>
      <c r="Q1166" s="223"/>
      <c r="R1166" s="223"/>
      <c r="S1166" s="223"/>
      <c r="T1166" s="223"/>
      <c r="U1166" s="314"/>
    </row>
    <row r="1167" spans="16:21">
      <c r="P1167" s="223"/>
      <c r="Q1167" s="223"/>
      <c r="R1167" s="223"/>
      <c r="S1167" s="223"/>
      <c r="T1167" s="223"/>
      <c r="U1167" s="314"/>
    </row>
    <row r="1168" spans="16:21">
      <c r="P1168" s="223"/>
      <c r="Q1168" s="223"/>
      <c r="R1168" s="223"/>
      <c r="S1168" s="223"/>
      <c r="T1168" s="223"/>
      <c r="U1168" s="314"/>
    </row>
    <row r="1169" spans="16:21">
      <c r="P1169" s="223"/>
      <c r="Q1169" s="223"/>
      <c r="R1169" s="223"/>
      <c r="S1169" s="223"/>
      <c r="T1169" s="223"/>
      <c r="U1169" s="314"/>
    </row>
    <row r="1170" spans="16:21">
      <c r="P1170" s="223"/>
      <c r="Q1170" s="223"/>
      <c r="R1170" s="223"/>
      <c r="S1170" s="223"/>
      <c r="T1170" s="223"/>
      <c r="U1170" s="314"/>
    </row>
    <row r="1171" spans="16:21">
      <c r="P1171" s="223"/>
      <c r="Q1171" s="223"/>
      <c r="R1171" s="223"/>
      <c r="S1171" s="223"/>
      <c r="T1171" s="223"/>
      <c r="U1171" s="314"/>
    </row>
    <row r="1172" spans="16:21">
      <c r="P1172" s="223"/>
      <c r="Q1172" s="223"/>
      <c r="R1172" s="223"/>
      <c r="S1172" s="223"/>
      <c r="T1172" s="223"/>
      <c r="U1172" s="314"/>
    </row>
    <row r="1173" spans="16:21">
      <c r="P1173" s="223"/>
      <c r="Q1173" s="223"/>
      <c r="R1173" s="223"/>
      <c r="S1173" s="223"/>
      <c r="T1173" s="223"/>
      <c r="U1173" s="314"/>
    </row>
    <row r="1174" spans="16:21">
      <c r="P1174" s="223"/>
      <c r="Q1174" s="223"/>
      <c r="R1174" s="223"/>
      <c r="S1174" s="223"/>
      <c r="T1174" s="223"/>
      <c r="U1174" s="314"/>
    </row>
    <row r="1175" spans="16:21">
      <c r="P1175" s="223"/>
      <c r="Q1175" s="223"/>
      <c r="R1175" s="223"/>
      <c r="S1175" s="223"/>
      <c r="T1175" s="223"/>
      <c r="U1175" s="314"/>
    </row>
    <row r="1176" spans="16:21">
      <c r="P1176" s="223"/>
      <c r="Q1176" s="223"/>
      <c r="R1176" s="223"/>
      <c r="S1176" s="223"/>
      <c r="T1176" s="223"/>
      <c r="U1176" s="314"/>
    </row>
    <row r="1177" spans="16:21">
      <c r="P1177" s="223"/>
      <c r="Q1177" s="223"/>
      <c r="R1177" s="223"/>
      <c r="S1177" s="223"/>
      <c r="T1177" s="223"/>
      <c r="U1177" s="314"/>
    </row>
    <row r="1178" spans="16:21">
      <c r="P1178" s="223"/>
      <c r="Q1178" s="223"/>
      <c r="R1178" s="223"/>
      <c r="S1178" s="223"/>
      <c r="T1178" s="223"/>
      <c r="U1178" s="314"/>
    </row>
    <row r="1179" spans="16:21">
      <c r="P1179" s="223"/>
      <c r="Q1179" s="223"/>
      <c r="R1179" s="223"/>
      <c r="S1179" s="223"/>
      <c r="T1179" s="223"/>
      <c r="U1179" s="314"/>
    </row>
    <row r="1180" spans="16:21">
      <c r="P1180" s="223"/>
      <c r="Q1180" s="223"/>
      <c r="R1180" s="223"/>
      <c r="S1180" s="223"/>
      <c r="T1180" s="223"/>
      <c r="U1180" s="314"/>
    </row>
    <row r="1181" spans="16:21">
      <c r="P1181" s="223"/>
      <c r="Q1181" s="223"/>
      <c r="R1181" s="223"/>
      <c r="S1181" s="223"/>
      <c r="T1181" s="223"/>
      <c r="U1181" s="314"/>
    </row>
    <row r="1182" spans="16:21">
      <c r="P1182" s="223"/>
      <c r="Q1182" s="223"/>
      <c r="R1182" s="223"/>
      <c r="S1182" s="223"/>
      <c r="T1182" s="223"/>
      <c r="U1182" s="314"/>
    </row>
    <row r="1183" spans="16:21">
      <c r="P1183" s="223"/>
      <c r="Q1183" s="223"/>
      <c r="R1183" s="223"/>
      <c r="S1183" s="223"/>
      <c r="T1183" s="223"/>
      <c r="U1183" s="314"/>
    </row>
    <row r="1184" spans="16:21">
      <c r="P1184" s="223"/>
      <c r="Q1184" s="223"/>
      <c r="R1184" s="223"/>
      <c r="S1184" s="223"/>
      <c r="T1184" s="223"/>
      <c r="U1184" s="314"/>
    </row>
    <row r="1185" spans="16:21">
      <c r="P1185" s="223"/>
      <c r="Q1185" s="223"/>
      <c r="R1185" s="223"/>
      <c r="S1185" s="223"/>
      <c r="T1185" s="223"/>
      <c r="U1185" s="314"/>
    </row>
    <row r="1186" spans="16:21">
      <c r="P1186" s="223"/>
      <c r="Q1186" s="223"/>
      <c r="R1186" s="223"/>
      <c r="S1186" s="223"/>
      <c r="T1186" s="223"/>
      <c r="U1186" s="314"/>
    </row>
    <row r="1187" spans="16:21">
      <c r="P1187" s="223"/>
      <c r="Q1187" s="223"/>
      <c r="R1187" s="223"/>
      <c r="S1187" s="223"/>
      <c r="T1187" s="223"/>
      <c r="U1187" s="314"/>
    </row>
    <row r="1188" spans="16:21">
      <c r="P1188" s="223"/>
      <c r="Q1188" s="223"/>
      <c r="R1188" s="223"/>
      <c r="S1188" s="223"/>
      <c r="T1188" s="223"/>
      <c r="U1188" s="314"/>
    </row>
    <row r="1189" spans="16:21">
      <c r="P1189" s="223"/>
      <c r="Q1189" s="223"/>
      <c r="R1189" s="223"/>
      <c r="S1189" s="223"/>
      <c r="T1189" s="223"/>
      <c r="U1189" s="314"/>
    </row>
    <row r="1190" spans="16:21">
      <c r="P1190" s="223"/>
      <c r="Q1190" s="223"/>
      <c r="R1190" s="223"/>
      <c r="S1190" s="223"/>
      <c r="T1190" s="223"/>
      <c r="U1190" s="314"/>
    </row>
    <row r="1191" spans="16:21">
      <c r="P1191" s="223"/>
      <c r="Q1191" s="223"/>
      <c r="R1191" s="223"/>
      <c r="S1191" s="223"/>
      <c r="T1191" s="223"/>
      <c r="U1191" s="314"/>
    </row>
    <row r="1192" spans="16:21">
      <c r="P1192" s="223"/>
      <c r="Q1192" s="223"/>
      <c r="R1192" s="223"/>
      <c r="S1192" s="223"/>
      <c r="T1192" s="223"/>
      <c r="U1192" s="314"/>
    </row>
    <row r="1193" spans="16:21">
      <c r="P1193" s="223"/>
      <c r="Q1193" s="223"/>
      <c r="R1193" s="223"/>
      <c r="S1193" s="223"/>
      <c r="T1193" s="223"/>
      <c r="U1193" s="314"/>
    </row>
    <row r="1194" spans="16:21">
      <c r="P1194" s="223"/>
      <c r="Q1194" s="223"/>
      <c r="R1194" s="223"/>
      <c r="S1194" s="223"/>
      <c r="T1194" s="223"/>
      <c r="U1194" s="314"/>
    </row>
    <row r="1195" spans="16:21">
      <c r="P1195" s="223"/>
      <c r="Q1195" s="223"/>
      <c r="R1195" s="223"/>
      <c r="S1195" s="223"/>
      <c r="T1195" s="223"/>
      <c r="U1195" s="314"/>
    </row>
    <row r="1196" spans="16:21">
      <c r="P1196" s="223"/>
      <c r="Q1196" s="223"/>
      <c r="R1196" s="223"/>
      <c r="S1196" s="223"/>
      <c r="T1196" s="223"/>
      <c r="U1196" s="314"/>
    </row>
    <row r="1197" spans="16:21">
      <c r="P1197" s="223"/>
      <c r="Q1197" s="223"/>
      <c r="R1197" s="223"/>
      <c r="S1197" s="223"/>
      <c r="T1197" s="223"/>
      <c r="U1197" s="314"/>
    </row>
    <row r="1198" spans="16:21">
      <c r="P1198" s="223"/>
      <c r="Q1198" s="223"/>
      <c r="R1198" s="223"/>
      <c r="S1198" s="223"/>
      <c r="T1198" s="223"/>
      <c r="U1198" s="314"/>
    </row>
    <row r="1199" spans="16:21">
      <c r="P1199" s="223"/>
      <c r="Q1199" s="223"/>
      <c r="R1199" s="223"/>
      <c r="S1199" s="223"/>
      <c r="T1199" s="223"/>
      <c r="U1199" s="314"/>
    </row>
    <row r="1200" spans="16:21">
      <c r="P1200" s="223"/>
      <c r="Q1200" s="223"/>
      <c r="R1200" s="223"/>
      <c r="S1200" s="223"/>
      <c r="T1200" s="223"/>
      <c r="U1200" s="314"/>
    </row>
    <row r="1201" spans="16:21">
      <c r="P1201" s="223"/>
      <c r="Q1201" s="223"/>
      <c r="R1201" s="223"/>
      <c r="S1201" s="223"/>
      <c r="T1201" s="223"/>
      <c r="U1201" s="314"/>
    </row>
    <row r="1202" spans="16:21">
      <c r="P1202" s="223"/>
      <c r="Q1202" s="223"/>
      <c r="R1202" s="223"/>
      <c r="S1202" s="223"/>
      <c r="T1202" s="223"/>
      <c r="U1202" s="314"/>
    </row>
    <row r="1203" spans="16:21">
      <c r="P1203" s="223"/>
      <c r="Q1203" s="223"/>
      <c r="R1203" s="223"/>
      <c r="S1203" s="223"/>
      <c r="T1203" s="223"/>
      <c r="U1203" s="314"/>
    </row>
    <row r="1204" spans="16:21">
      <c r="P1204" s="223"/>
      <c r="Q1204" s="223"/>
      <c r="R1204" s="223"/>
      <c r="S1204" s="223"/>
      <c r="T1204" s="223"/>
      <c r="U1204" s="314"/>
    </row>
    <row r="1205" spans="16:21">
      <c r="P1205" s="223"/>
      <c r="Q1205" s="223"/>
      <c r="R1205" s="223"/>
      <c r="S1205" s="223"/>
      <c r="T1205" s="223"/>
      <c r="U1205" s="314"/>
    </row>
    <row r="1206" spans="16:21">
      <c r="P1206" s="223"/>
      <c r="Q1206" s="223"/>
      <c r="R1206" s="223"/>
      <c r="S1206" s="223"/>
      <c r="T1206" s="223"/>
      <c r="U1206" s="314"/>
    </row>
    <row r="1207" spans="16:21">
      <c r="P1207" s="223"/>
      <c r="Q1207" s="223"/>
      <c r="R1207" s="223"/>
      <c r="S1207" s="223"/>
      <c r="T1207" s="223"/>
      <c r="U1207" s="314"/>
    </row>
    <row r="1208" spans="16:21">
      <c r="P1208" s="223"/>
      <c r="Q1208" s="223"/>
      <c r="R1208" s="223"/>
      <c r="S1208" s="223"/>
      <c r="T1208" s="223"/>
      <c r="U1208" s="314"/>
    </row>
    <row r="1209" spans="16:21">
      <c r="P1209" s="223"/>
      <c r="Q1209" s="223"/>
      <c r="R1209" s="223"/>
      <c r="S1209" s="223"/>
      <c r="T1209" s="223"/>
      <c r="U1209" s="314"/>
    </row>
    <row r="1210" spans="16:21">
      <c r="P1210" s="223"/>
      <c r="Q1210" s="223"/>
      <c r="R1210" s="223"/>
      <c r="S1210" s="223"/>
      <c r="T1210" s="223"/>
      <c r="U1210" s="314"/>
    </row>
    <row r="1211" spans="16:21">
      <c r="P1211" s="223"/>
      <c r="Q1211" s="223"/>
      <c r="R1211" s="223"/>
      <c r="S1211" s="223"/>
      <c r="T1211" s="223"/>
      <c r="U1211" s="314"/>
    </row>
    <row r="1212" spans="16:21">
      <c r="P1212" s="223"/>
      <c r="Q1212" s="223"/>
      <c r="R1212" s="223"/>
      <c r="S1212" s="223"/>
      <c r="T1212" s="223"/>
      <c r="U1212" s="314"/>
    </row>
    <row r="1213" spans="16:21">
      <c r="P1213" s="223"/>
      <c r="Q1213" s="223"/>
      <c r="R1213" s="223"/>
      <c r="S1213" s="223"/>
      <c r="T1213" s="223"/>
      <c r="U1213" s="314"/>
    </row>
    <row r="1214" spans="16:21">
      <c r="P1214" s="223"/>
      <c r="Q1214" s="223"/>
      <c r="R1214" s="223"/>
      <c r="S1214" s="223"/>
      <c r="T1214" s="223"/>
      <c r="U1214" s="314"/>
    </row>
    <row r="1215" spans="16:21">
      <c r="P1215" s="223"/>
      <c r="Q1215" s="223"/>
      <c r="R1215" s="223"/>
      <c r="S1215" s="223"/>
      <c r="T1215" s="223"/>
      <c r="U1215" s="314"/>
    </row>
    <row r="1216" spans="16:21">
      <c r="P1216" s="223"/>
      <c r="Q1216" s="223"/>
      <c r="R1216" s="223"/>
      <c r="S1216" s="223"/>
      <c r="T1216" s="223"/>
      <c r="U1216" s="314"/>
    </row>
    <row r="1217" spans="16:21">
      <c r="P1217" s="223"/>
      <c r="Q1217" s="223"/>
      <c r="R1217" s="223"/>
      <c r="S1217" s="223"/>
      <c r="T1217" s="223"/>
      <c r="U1217" s="314"/>
    </row>
    <row r="1218" spans="16:21">
      <c r="P1218" s="223"/>
      <c r="Q1218" s="223"/>
      <c r="R1218" s="223"/>
      <c r="S1218" s="223"/>
      <c r="T1218" s="223"/>
      <c r="U1218" s="314"/>
    </row>
    <row r="1219" spans="16:21">
      <c r="P1219" s="223"/>
      <c r="Q1219" s="223"/>
      <c r="R1219" s="223"/>
      <c r="S1219" s="223"/>
      <c r="T1219" s="223"/>
      <c r="U1219" s="314"/>
    </row>
    <row r="1220" spans="16:21">
      <c r="P1220" s="223"/>
      <c r="Q1220" s="223"/>
      <c r="R1220" s="223"/>
      <c r="S1220" s="223"/>
      <c r="T1220" s="223"/>
      <c r="U1220" s="314"/>
    </row>
    <row r="1221" spans="16:21">
      <c r="P1221" s="223"/>
      <c r="Q1221" s="223"/>
      <c r="R1221" s="223"/>
      <c r="S1221" s="223"/>
      <c r="T1221" s="223"/>
      <c r="U1221" s="314"/>
    </row>
    <row r="1222" spans="16:21">
      <c r="P1222" s="223"/>
      <c r="Q1222" s="223"/>
      <c r="R1222" s="223"/>
      <c r="S1222" s="223"/>
      <c r="T1222" s="223"/>
      <c r="U1222" s="314"/>
    </row>
    <row r="1223" spans="16:21">
      <c r="P1223" s="223"/>
      <c r="Q1223" s="223"/>
      <c r="R1223" s="223"/>
      <c r="S1223" s="223"/>
      <c r="T1223" s="223"/>
      <c r="U1223" s="314"/>
    </row>
    <row r="1224" spans="16:21">
      <c r="P1224" s="223"/>
      <c r="Q1224" s="223"/>
      <c r="R1224" s="223"/>
      <c r="S1224" s="223"/>
      <c r="T1224" s="223"/>
      <c r="U1224" s="314"/>
    </row>
    <row r="1225" spans="16:21">
      <c r="P1225" s="223"/>
      <c r="Q1225" s="223"/>
      <c r="R1225" s="223"/>
      <c r="S1225" s="223"/>
      <c r="T1225" s="223"/>
      <c r="U1225" s="314"/>
    </row>
    <row r="1226" spans="16:21">
      <c r="P1226" s="223"/>
      <c r="Q1226" s="223"/>
      <c r="R1226" s="223"/>
      <c r="S1226" s="223"/>
      <c r="T1226" s="223"/>
      <c r="U1226" s="314"/>
    </row>
    <row r="1227" spans="16:21">
      <c r="P1227" s="223"/>
      <c r="Q1227" s="223"/>
      <c r="R1227" s="223"/>
      <c r="S1227" s="223"/>
      <c r="T1227" s="223"/>
      <c r="U1227" s="314"/>
    </row>
    <row r="1228" spans="16:21">
      <c r="P1228" s="223"/>
      <c r="Q1228" s="223"/>
      <c r="R1228" s="223"/>
      <c r="S1228" s="223"/>
      <c r="T1228" s="223"/>
      <c r="U1228" s="314"/>
    </row>
    <row r="1229" spans="16:21">
      <c r="P1229" s="223"/>
      <c r="Q1229" s="223"/>
      <c r="R1229" s="223"/>
      <c r="S1229" s="223"/>
      <c r="T1229" s="223"/>
      <c r="U1229" s="314"/>
    </row>
    <row r="1230" spans="16:21">
      <c r="P1230" s="223"/>
      <c r="Q1230" s="223"/>
      <c r="R1230" s="223"/>
      <c r="S1230" s="223"/>
      <c r="T1230" s="223"/>
      <c r="U1230" s="314"/>
    </row>
    <row r="1231" spans="16:21">
      <c r="P1231" s="223"/>
      <c r="Q1231" s="223"/>
      <c r="R1231" s="223"/>
      <c r="S1231" s="223"/>
      <c r="T1231" s="223"/>
      <c r="U1231" s="314"/>
    </row>
    <row r="1232" spans="16:21">
      <c r="P1232" s="223"/>
      <c r="Q1232" s="223"/>
      <c r="R1232" s="223"/>
      <c r="S1232" s="223"/>
      <c r="T1232" s="223"/>
      <c r="U1232" s="314"/>
    </row>
    <row r="1233" spans="16:21">
      <c r="P1233" s="223"/>
      <c r="Q1233" s="223"/>
      <c r="R1233" s="223"/>
      <c r="S1233" s="223"/>
      <c r="T1233" s="223"/>
      <c r="U1233" s="314"/>
    </row>
    <row r="1234" spans="16:21">
      <c r="P1234" s="223"/>
      <c r="Q1234" s="223"/>
      <c r="R1234" s="223"/>
      <c r="S1234" s="223"/>
      <c r="T1234" s="223"/>
      <c r="U1234" s="314"/>
    </row>
    <row r="1235" spans="16:21">
      <c r="P1235" s="223"/>
      <c r="Q1235" s="223"/>
      <c r="R1235" s="223"/>
      <c r="S1235" s="223"/>
      <c r="T1235" s="223"/>
      <c r="U1235" s="314"/>
    </row>
    <row r="1236" spans="16:21">
      <c r="P1236" s="223"/>
      <c r="Q1236" s="223"/>
      <c r="R1236" s="223"/>
      <c r="S1236" s="223"/>
      <c r="T1236" s="223"/>
      <c r="U1236" s="314"/>
    </row>
    <row r="1237" spans="16:21">
      <c r="P1237" s="223"/>
      <c r="Q1237" s="223"/>
      <c r="R1237" s="223"/>
      <c r="S1237" s="223"/>
      <c r="T1237" s="223"/>
      <c r="U1237" s="314"/>
    </row>
    <row r="1238" spans="16:21">
      <c r="P1238" s="223"/>
      <c r="Q1238" s="223"/>
      <c r="R1238" s="223"/>
      <c r="S1238" s="223"/>
      <c r="T1238" s="223"/>
      <c r="U1238" s="314"/>
    </row>
    <row r="1239" spans="16:21">
      <c r="P1239" s="223"/>
      <c r="Q1239" s="223"/>
      <c r="R1239" s="223"/>
      <c r="S1239" s="223"/>
      <c r="T1239" s="223"/>
      <c r="U1239" s="314"/>
    </row>
    <row r="1240" spans="16:21">
      <c r="P1240" s="223"/>
      <c r="Q1240" s="223"/>
      <c r="R1240" s="223"/>
      <c r="S1240" s="223"/>
      <c r="T1240" s="223"/>
      <c r="U1240" s="314"/>
    </row>
    <row r="1241" spans="16:21">
      <c r="P1241" s="223"/>
      <c r="Q1241" s="223"/>
      <c r="R1241" s="223"/>
      <c r="S1241" s="223"/>
      <c r="T1241" s="223"/>
      <c r="U1241" s="314"/>
    </row>
    <row r="1242" spans="16:21">
      <c r="P1242" s="223"/>
      <c r="Q1242" s="223"/>
      <c r="R1242" s="223"/>
      <c r="S1242" s="223"/>
      <c r="T1242" s="223"/>
      <c r="U1242" s="314"/>
    </row>
    <row r="1243" spans="16:21">
      <c r="P1243" s="223"/>
      <c r="Q1243" s="223"/>
      <c r="R1243" s="223"/>
      <c r="S1243" s="223"/>
      <c r="T1243" s="223"/>
      <c r="U1243" s="314"/>
    </row>
    <row r="1244" spans="16:21">
      <c r="P1244" s="223"/>
      <c r="Q1244" s="223"/>
      <c r="R1244" s="223"/>
      <c r="S1244" s="223"/>
      <c r="T1244" s="223"/>
      <c r="U1244" s="314"/>
    </row>
    <row r="1245" spans="16:21">
      <c r="P1245" s="223"/>
      <c r="Q1245" s="223"/>
      <c r="R1245" s="223"/>
      <c r="S1245" s="223"/>
      <c r="T1245" s="223"/>
      <c r="U1245" s="314"/>
    </row>
    <row r="1246" spans="16:21">
      <c r="P1246" s="223"/>
      <c r="Q1246" s="223"/>
      <c r="R1246" s="223"/>
      <c r="S1246" s="223"/>
      <c r="T1246" s="223"/>
      <c r="U1246" s="314"/>
    </row>
    <row r="1247" spans="16:21">
      <c r="P1247" s="223"/>
      <c r="Q1247" s="223"/>
      <c r="R1247" s="223"/>
      <c r="S1247" s="223"/>
      <c r="T1247" s="223"/>
      <c r="U1247" s="314"/>
    </row>
    <row r="1248" spans="16:21">
      <c r="P1248" s="223"/>
      <c r="Q1248" s="223"/>
      <c r="R1248" s="223"/>
      <c r="S1248" s="223"/>
      <c r="T1248" s="223"/>
      <c r="U1248" s="314"/>
    </row>
    <row r="1249" spans="16:21">
      <c r="P1249" s="223"/>
      <c r="Q1249" s="223"/>
      <c r="R1249" s="223"/>
      <c r="S1249" s="223"/>
      <c r="T1249" s="223"/>
      <c r="U1249" s="314"/>
    </row>
    <row r="1250" spans="16:21">
      <c r="P1250" s="223"/>
      <c r="Q1250" s="223"/>
      <c r="R1250" s="223"/>
      <c r="S1250" s="223"/>
      <c r="T1250" s="223"/>
      <c r="U1250" s="314"/>
    </row>
    <row r="1251" spans="16:21">
      <c r="P1251" s="223"/>
      <c r="Q1251" s="223"/>
      <c r="R1251" s="223"/>
      <c r="S1251" s="223"/>
      <c r="T1251" s="223"/>
      <c r="U1251" s="314"/>
    </row>
    <row r="1252" spans="16:21">
      <c r="P1252" s="223"/>
      <c r="Q1252" s="223"/>
      <c r="R1252" s="223"/>
      <c r="S1252" s="223"/>
      <c r="T1252" s="223"/>
      <c r="U1252" s="314"/>
    </row>
    <row r="1253" spans="16:21">
      <c r="P1253" s="223"/>
      <c r="Q1253" s="223"/>
      <c r="R1253" s="223"/>
      <c r="S1253" s="223"/>
      <c r="T1253" s="223"/>
      <c r="U1253" s="314"/>
    </row>
    <row r="1254" spans="16:21">
      <c r="P1254" s="223"/>
      <c r="Q1254" s="223"/>
      <c r="R1254" s="223"/>
      <c r="S1254" s="223"/>
      <c r="T1254" s="223"/>
      <c r="U1254" s="314"/>
    </row>
    <row r="1255" spans="16:21">
      <c r="P1255" s="223"/>
      <c r="Q1255" s="223"/>
      <c r="R1255" s="223"/>
      <c r="S1255" s="223"/>
      <c r="T1255" s="223"/>
      <c r="U1255" s="314"/>
    </row>
    <row r="1256" spans="16:21">
      <c r="P1256" s="223"/>
      <c r="Q1256" s="223"/>
      <c r="R1256" s="223"/>
      <c r="S1256" s="223"/>
      <c r="T1256" s="223"/>
      <c r="U1256" s="314"/>
    </row>
    <row r="1257" spans="16:21">
      <c r="P1257" s="223"/>
      <c r="Q1257" s="223"/>
      <c r="R1257" s="223"/>
      <c r="S1257" s="223"/>
      <c r="T1257" s="223"/>
      <c r="U1257" s="314"/>
    </row>
    <row r="1258" spans="16:21">
      <c r="P1258" s="223"/>
      <c r="Q1258" s="223"/>
      <c r="R1258" s="223"/>
      <c r="S1258" s="223"/>
      <c r="T1258" s="223"/>
      <c r="U1258" s="314"/>
    </row>
    <row r="1259" spans="16:21">
      <c r="P1259" s="223"/>
      <c r="Q1259" s="223"/>
      <c r="R1259" s="223"/>
      <c r="S1259" s="223"/>
      <c r="T1259" s="223"/>
      <c r="U1259" s="314"/>
    </row>
    <row r="1260" spans="16:21">
      <c r="P1260" s="223"/>
      <c r="Q1260" s="223"/>
      <c r="R1260" s="223"/>
      <c r="S1260" s="223"/>
      <c r="T1260" s="223"/>
      <c r="U1260" s="314"/>
    </row>
    <row r="1261" spans="16:21">
      <c r="P1261" s="223"/>
      <c r="Q1261" s="223"/>
      <c r="R1261" s="223"/>
      <c r="S1261" s="223"/>
      <c r="T1261" s="223"/>
      <c r="U1261" s="314"/>
    </row>
    <row r="1262" spans="16:21">
      <c r="P1262" s="223"/>
      <c r="Q1262" s="223"/>
      <c r="R1262" s="223"/>
      <c r="S1262" s="223"/>
      <c r="T1262" s="223"/>
      <c r="U1262" s="314"/>
    </row>
    <row r="1263" spans="16:21">
      <c r="P1263" s="223"/>
      <c r="Q1263" s="223"/>
      <c r="R1263" s="223"/>
      <c r="S1263" s="223"/>
      <c r="T1263" s="223"/>
      <c r="U1263" s="314"/>
    </row>
    <row r="1264" spans="16:21">
      <c r="P1264" s="223"/>
      <c r="Q1264" s="223"/>
      <c r="R1264" s="223"/>
      <c r="S1264" s="223"/>
      <c r="T1264" s="223"/>
      <c r="U1264" s="314"/>
    </row>
    <row r="1265" spans="16:21">
      <c r="P1265" s="223"/>
      <c r="Q1265" s="223"/>
      <c r="R1265" s="223"/>
      <c r="S1265" s="223"/>
      <c r="T1265" s="223"/>
      <c r="U1265" s="314"/>
    </row>
    <row r="1266" spans="16:21">
      <c r="P1266" s="223"/>
      <c r="Q1266" s="223"/>
      <c r="R1266" s="223"/>
      <c r="S1266" s="223"/>
      <c r="T1266" s="223"/>
      <c r="U1266" s="314"/>
    </row>
    <row r="1267" spans="16:21">
      <c r="P1267" s="223"/>
      <c r="Q1267" s="223"/>
      <c r="R1267" s="223"/>
      <c r="S1267" s="223"/>
      <c r="T1267" s="223"/>
      <c r="U1267" s="314"/>
    </row>
    <row r="1268" spans="16:21">
      <c r="P1268" s="223"/>
      <c r="Q1268" s="223"/>
      <c r="R1268" s="223"/>
      <c r="S1268" s="223"/>
      <c r="T1268" s="223"/>
      <c r="U1268" s="314"/>
    </row>
    <row r="1269" spans="16:21">
      <c r="P1269" s="223"/>
      <c r="Q1269" s="223"/>
      <c r="R1269" s="223"/>
      <c r="S1269" s="223"/>
      <c r="T1269" s="223"/>
      <c r="U1269" s="314"/>
    </row>
    <row r="1270" spans="16:21">
      <c r="P1270" s="223"/>
      <c r="Q1270" s="223"/>
      <c r="R1270" s="223"/>
      <c r="S1270" s="223"/>
      <c r="T1270" s="223"/>
      <c r="U1270" s="314"/>
    </row>
    <row r="1271" spans="16:21">
      <c r="P1271" s="223"/>
      <c r="Q1271" s="223"/>
      <c r="R1271" s="223"/>
      <c r="S1271" s="223"/>
      <c r="T1271" s="223"/>
      <c r="U1271" s="314"/>
    </row>
    <row r="1272" spans="16:21">
      <c r="P1272" s="223"/>
      <c r="Q1272" s="223"/>
      <c r="R1272" s="223"/>
      <c r="S1272" s="223"/>
      <c r="T1272" s="223"/>
      <c r="U1272" s="314"/>
    </row>
    <row r="1273" spans="16:21">
      <c r="P1273" s="223"/>
      <c r="Q1273" s="223"/>
      <c r="R1273" s="223"/>
      <c r="S1273" s="223"/>
      <c r="T1273" s="223"/>
      <c r="U1273" s="314"/>
    </row>
    <row r="1274" spans="16:21">
      <c r="P1274" s="223"/>
      <c r="Q1274" s="223"/>
      <c r="R1274" s="223"/>
      <c r="S1274" s="223"/>
      <c r="T1274" s="223"/>
      <c r="U1274" s="314"/>
    </row>
    <row r="1275" spans="16:21">
      <c r="P1275" s="223"/>
      <c r="Q1275" s="223"/>
      <c r="R1275" s="223"/>
      <c r="S1275" s="223"/>
      <c r="T1275" s="223"/>
      <c r="U1275" s="314"/>
    </row>
    <row r="1276" spans="16:21">
      <c r="P1276" s="223"/>
      <c r="Q1276" s="223"/>
      <c r="R1276" s="223"/>
      <c r="S1276" s="223"/>
      <c r="T1276" s="223"/>
      <c r="U1276" s="314"/>
    </row>
    <row r="1277" spans="16:21">
      <c r="P1277" s="223"/>
      <c r="Q1277" s="223"/>
      <c r="R1277" s="223"/>
      <c r="S1277" s="223"/>
      <c r="T1277" s="223"/>
      <c r="U1277" s="314"/>
    </row>
    <row r="1278" spans="16:21">
      <c r="P1278" s="223"/>
      <c r="Q1278" s="223"/>
      <c r="R1278" s="223"/>
      <c r="S1278" s="223"/>
      <c r="T1278" s="223"/>
      <c r="U1278" s="314"/>
    </row>
    <row r="1279" spans="16:21">
      <c r="P1279" s="223"/>
      <c r="Q1279" s="223"/>
      <c r="R1279" s="223"/>
      <c r="S1279" s="223"/>
      <c r="T1279" s="223"/>
      <c r="U1279" s="314"/>
    </row>
    <row r="1280" spans="16:21">
      <c r="P1280" s="223"/>
      <c r="Q1280" s="223"/>
      <c r="R1280" s="223"/>
      <c r="S1280" s="223"/>
      <c r="T1280" s="223"/>
      <c r="U1280" s="314"/>
    </row>
    <row r="1281" spans="16:21">
      <c r="P1281" s="223"/>
      <c r="Q1281" s="223"/>
      <c r="R1281" s="223"/>
      <c r="S1281" s="223"/>
      <c r="T1281" s="223"/>
      <c r="U1281" s="314"/>
    </row>
    <row r="1282" spans="16:21">
      <c r="P1282" s="223"/>
      <c r="Q1282" s="223"/>
      <c r="R1282" s="223"/>
      <c r="S1282" s="223"/>
      <c r="T1282" s="223"/>
      <c r="U1282" s="314"/>
    </row>
    <row r="1283" spans="16:21">
      <c r="P1283" s="223"/>
      <c r="Q1283" s="223"/>
      <c r="R1283" s="223"/>
      <c r="S1283" s="223"/>
      <c r="T1283" s="223"/>
      <c r="U1283" s="314"/>
    </row>
    <row r="1284" spans="16:21">
      <c r="P1284" s="223"/>
      <c r="Q1284" s="223"/>
      <c r="R1284" s="223"/>
      <c r="S1284" s="223"/>
      <c r="T1284" s="223"/>
      <c r="U1284" s="314"/>
    </row>
    <row r="1285" spans="16:21">
      <c r="P1285" s="223"/>
      <c r="Q1285" s="223"/>
      <c r="R1285" s="223"/>
      <c r="S1285" s="223"/>
      <c r="T1285" s="223"/>
      <c r="U1285" s="314"/>
    </row>
    <row r="1286" spans="16:21">
      <c r="P1286" s="223"/>
      <c r="Q1286" s="223"/>
      <c r="R1286" s="223"/>
      <c r="S1286" s="223"/>
      <c r="T1286" s="223"/>
      <c r="U1286" s="314"/>
    </row>
    <row r="1287" spans="16:21">
      <c r="P1287" s="223"/>
      <c r="Q1287" s="223"/>
      <c r="R1287" s="223"/>
      <c r="S1287" s="223"/>
      <c r="T1287" s="223"/>
      <c r="U1287" s="314"/>
    </row>
    <row r="1288" spans="16:21">
      <c r="P1288" s="223"/>
      <c r="Q1288" s="223"/>
      <c r="R1288" s="223"/>
      <c r="S1288" s="223"/>
      <c r="T1288" s="223"/>
      <c r="U1288" s="314"/>
    </row>
    <row r="1289" spans="16:21">
      <c r="P1289" s="223"/>
      <c r="Q1289" s="223"/>
      <c r="R1289" s="223"/>
      <c r="S1289" s="223"/>
      <c r="T1289" s="223"/>
      <c r="U1289" s="314"/>
    </row>
    <row r="1290" spans="16:21">
      <c r="P1290" s="223"/>
      <c r="Q1290" s="223"/>
      <c r="R1290" s="223"/>
      <c r="S1290" s="223"/>
      <c r="T1290" s="223"/>
      <c r="U1290" s="314"/>
    </row>
    <row r="1291" spans="16:21">
      <c r="P1291" s="223"/>
      <c r="Q1291" s="223"/>
      <c r="R1291" s="223"/>
      <c r="S1291" s="223"/>
      <c r="T1291" s="223"/>
      <c r="U1291" s="314"/>
    </row>
    <row r="1292" spans="16:21">
      <c r="P1292" s="223"/>
      <c r="Q1292" s="223"/>
      <c r="R1292" s="223"/>
      <c r="S1292" s="223"/>
      <c r="T1292" s="223"/>
      <c r="U1292" s="314"/>
    </row>
    <row r="1293" spans="16:21">
      <c r="P1293" s="223"/>
      <c r="Q1293" s="223"/>
      <c r="R1293" s="223"/>
      <c r="S1293" s="223"/>
      <c r="T1293" s="223"/>
      <c r="U1293" s="314"/>
    </row>
    <row r="1294" spans="16:21">
      <c r="P1294" s="223"/>
      <c r="Q1294" s="223"/>
      <c r="R1294" s="223"/>
      <c r="S1294" s="223"/>
      <c r="T1294" s="223"/>
      <c r="U1294" s="314"/>
    </row>
    <row r="1295" spans="16:21">
      <c r="P1295" s="223"/>
      <c r="Q1295" s="223"/>
      <c r="R1295" s="223"/>
      <c r="S1295" s="223"/>
      <c r="T1295" s="223"/>
      <c r="U1295" s="314"/>
    </row>
    <row r="1296" spans="16:21">
      <c r="P1296" s="223"/>
      <c r="Q1296" s="223"/>
      <c r="R1296" s="223"/>
      <c r="S1296" s="223"/>
      <c r="T1296" s="223"/>
      <c r="U1296" s="314"/>
    </row>
    <row r="1297" spans="16:21">
      <c r="P1297" s="223"/>
      <c r="Q1297" s="223"/>
      <c r="R1297" s="223"/>
      <c r="S1297" s="223"/>
      <c r="T1297" s="223"/>
      <c r="U1297" s="314"/>
    </row>
    <row r="1298" spans="16:21">
      <c r="P1298" s="223"/>
      <c r="Q1298" s="223"/>
      <c r="R1298" s="223"/>
      <c r="S1298" s="223"/>
      <c r="T1298" s="223"/>
      <c r="U1298" s="314"/>
    </row>
    <row r="1299" spans="16:21">
      <c r="P1299" s="223"/>
      <c r="Q1299" s="223"/>
      <c r="R1299" s="223"/>
      <c r="S1299" s="223"/>
      <c r="T1299" s="223"/>
      <c r="U1299" s="314"/>
    </row>
    <row r="1300" spans="16:21">
      <c r="P1300" s="223"/>
      <c r="Q1300" s="223"/>
      <c r="R1300" s="223"/>
      <c r="S1300" s="223"/>
      <c r="T1300" s="223"/>
      <c r="U1300" s="314"/>
    </row>
    <row r="1301" spans="16:21">
      <c r="P1301" s="223"/>
      <c r="Q1301" s="223"/>
      <c r="R1301" s="223"/>
      <c r="S1301" s="223"/>
      <c r="T1301" s="223"/>
      <c r="U1301" s="314"/>
    </row>
    <row r="1302" spans="16:21">
      <c r="P1302" s="223"/>
      <c r="Q1302" s="223"/>
      <c r="R1302" s="223"/>
      <c r="S1302" s="223"/>
      <c r="T1302" s="223"/>
      <c r="U1302" s="314"/>
    </row>
    <row r="1303" spans="16:21">
      <c r="P1303" s="223"/>
      <c r="Q1303" s="223"/>
      <c r="R1303" s="223"/>
      <c r="S1303" s="223"/>
      <c r="T1303" s="223"/>
      <c r="U1303" s="314"/>
    </row>
    <row r="1304" spans="16:21">
      <c r="P1304" s="223"/>
      <c r="Q1304" s="223"/>
      <c r="R1304" s="223"/>
      <c r="S1304" s="223"/>
      <c r="T1304" s="223"/>
      <c r="U1304" s="314"/>
    </row>
    <row r="1305" spans="16:21">
      <c r="P1305" s="223"/>
      <c r="Q1305" s="223"/>
      <c r="R1305" s="223"/>
      <c r="S1305" s="223"/>
      <c r="T1305" s="223"/>
      <c r="U1305" s="314"/>
    </row>
    <row r="1306" spans="16:21">
      <c r="P1306" s="223"/>
      <c r="Q1306" s="223"/>
      <c r="R1306" s="223"/>
      <c r="S1306" s="223"/>
      <c r="T1306" s="223"/>
      <c r="U1306" s="314"/>
    </row>
    <row r="1307" spans="16:21">
      <c r="P1307" s="223"/>
      <c r="Q1307" s="223"/>
      <c r="R1307" s="223"/>
      <c r="S1307" s="223"/>
      <c r="T1307" s="223"/>
      <c r="U1307" s="314"/>
    </row>
    <row r="1308" spans="16:21">
      <c r="P1308" s="223"/>
      <c r="Q1308" s="223"/>
      <c r="R1308" s="223"/>
      <c r="S1308" s="223"/>
      <c r="T1308" s="223"/>
      <c r="U1308" s="314"/>
    </row>
    <row r="1309" spans="16:21">
      <c r="P1309" s="223"/>
      <c r="Q1309" s="223"/>
      <c r="R1309" s="223"/>
      <c r="S1309" s="223"/>
      <c r="T1309" s="223"/>
      <c r="U1309" s="314"/>
    </row>
    <row r="1310" spans="16:21">
      <c r="P1310" s="223"/>
      <c r="Q1310" s="223"/>
      <c r="R1310" s="223"/>
      <c r="S1310" s="223"/>
      <c r="T1310" s="223"/>
      <c r="U1310" s="314"/>
    </row>
    <row r="1311" spans="16:21">
      <c r="P1311" s="223"/>
      <c r="Q1311" s="223"/>
      <c r="R1311" s="223"/>
      <c r="S1311" s="223"/>
      <c r="T1311" s="223"/>
      <c r="U1311" s="314"/>
    </row>
    <row r="1312" spans="16:21">
      <c r="P1312" s="223"/>
      <c r="Q1312" s="223"/>
      <c r="R1312" s="223"/>
      <c r="S1312" s="223"/>
      <c r="T1312" s="223"/>
      <c r="U1312" s="314"/>
    </row>
    <row r="1313" spans="16:21">
      <c r="P1313" s="223"/>
      <c r="Q1313" s="223"/>
      <c r="R1313" s="223"/>
      <c r="S1313" s="223"/>
      <c r="T1313" s="223"/>
      <c r="U1313" s="314"/>
    </row>
    <row r="1314" spans="16:21">
      <c r="P1314" s="223"/>
      <c r="Q1314" s="223"/>
      <c r="R1314" s="223"/>
      <c r="S1314" s="223"/>
      <c r="T1314" s="223"/>
      <c r="U1314" s="314"/>
    </row>
    <row r="1315" spans="16:21">
      <c r="P1315" s="223"/>
      <c r="Q1315" s="223"/>
      <c r="R1315" s="223"/>
      <c r="S1315" s="223"/>
      <c r="T1315" s="223"/>
      <c r="U1315" s="314"/>
    </row>
    <row r="1316" spans="16:21">
      <c r="P1316" s="223"/>
      <c r="Q1316" s="223"/>
      <c r="R1316" s="223"/>
      <c r="S1316" s="223"/>
      <c r="T1316" s="223"/>
      <c r="U1316" s="314"/>
    </row>
    <row r="1317" spans="16:21">
      <c r="P1317" s="223"/>
      <c r="Q1317" s="223"/>
      <c r="R1317" s="223"/>
      <c r="S1317" s="223"/>
      <c r="T1317" s="223"/>
      <c r="U1317" s="314"/>
    </row>
    <row r="1318" spans="16:21">
      <c r="P1318" s="223"/>
      <c r="Q1318" s="223"/>
      <c r="R1318" s="223"/>
      <c r="S1318" s="223"/>
      <c r="T1318" s="223"/>
      <c r="U1318" s="314"/>
    </row>
    <row r="1319" spans="16:21">
      <c r="P1319" s="223"/>
      <c r="Q1319" s="223"/>
      <c r="R1319" s="223"/>
      <c r="S1319" s="223"/>
      <c r="T1319" s="223"/>
      <c r="U1319" s="314"/>
    </row>
    <row r="1320" spans="16:21">
      <c r="P1320" s="223"/>
      <c r="Q1320" s="223"/>
      <c r="R1320" s="223"/>
      <c r="S1320" s="223"/>
      <c r="T1320" s="223"/>
      <c r="U1320" s="314"/>
    </row>
    <row r="1321" spans="16:21">
      <c r="P1321" s="223"/>
      <c r="Q1321" s="223"/>
      <c r="R1321" s="223"/>
      <c r="S1321" s="223"/>
      <c r="T1321" s="223"/>
      <c r="U1321" s="314"/>
    </row>
    <row r="1322" spans="16:21">
      <c r="P1322" s="223"/>
      <c r="Q1322" s="223"/>
      <c r="R1322" s="223"/>
      <c r="S1322" s="223"/>
      <c r="T1322" s="223"/>
      <c r="U1322" s="314"/>
    </row>
    <row r="1323" spans="16:21">
      <c r="P1323" s="223"/>
      <c r="Q1323" s="223"/>
      <c r="R1323" s="223"/>
      <c r="S1323" s="223"/>
      <c r="T1323" s="223"/>
      <c r="U1323" s="314"/>
    </row>
    <row r="1324" spans="16:21">
      <c r="P1324" s="223"/>
      <c r="Q1324" s="223"/>
      <c r="R1324" s="223"/>
      <c r="S1324" s="223"/>
      <c r="T1324" s="223"/>
      <c r="U1324" s="314"/>
    </row>
    <row r="1325" spans="16:21">
      <c r="P1325" s="223"/>
      <c r="Q1325" s="223"/>
      <c r="R1325" s="223"/>
      <c r="S1325" s="223"/>
      <c r="T1325" s="223"/>
      <c r="U1325" s="314"/>
    </row>
    <row r="1326" spans="16:21">
      <c r="P1326" s="223"/>
      <c r="Q1326" s="223"/>
      <c r="R1326" s="223"/>
      <c r="S1326" s="223"/>
      <c r="T1326" s="223"/>
      <c r="U1326" s="314"/>
    </row>
    <row r="1327" spans="16:21">
      <c r="P1327" s="223"/>
      <c r="Q1327" s="223"/>
      <c r="R1327" s="223"/>
      <c r="S1327" s="223"/>
      <c r="T1327" s="223"/>
      <c r="U1327" s="314"/>
    </row>
    <row r="1328" spans="16:21">
      <c r="P1328" s="223"/>
      <c r="Q1328" s="223"/>
      <c r="R1328" s="223"/>
      <c r="S1328" s="223"/>
      <c r="T1328" s="223"/>
      <c r="U1328" s="314"/>
    </row>
    <row r="1329" spans="16:21">
      <c r="P1329" s="223"/>
      <c r="Q1329" s="223"/>
      <c r="R1329" s="223"/>
      <c r="S1329" s="223"/>
      <c r="T1329" s="223"/>
      <c r="U1329" s="314"/>
    </row>
    <row r="1330" spans="16:21">
      <c r="P1330" s="223"/>
      <c r="Q1330" s="223"/>
      <c r="R1330" s="223"/>
      <c r="S1330" s="223"/>
      <c r="T1330" s="223"/>
      <c r="U1330" s="314"/>
    </row>
    <row r="1331" spans="16:21">
      <c r="P1331" s="223"/>
      <c r="Q1331" s="223"/>
      <c r="R1331" s="223"/>
      <c r="S1331" s="223"/>
      <c r="T1331" s="223"/>
      <c r="U1331" s="314"/>
    </row>
    <row r="1332" spans="16:21">
      <c r="P1332" s="223"/>
      <c r="Q1332" s="223"/>
      <c r="R1332" s="223"/>
      <c r="S1332" s="223"/>
      <c r="T1332" s="223"/>
      <c r="U1332" s="314"/>
    </row>
    <row r="1333" spans="16:21">
      <c r="P1333" s="223"/>
      <c r="Q1333" s="223"/>
      <c r="R1333" s="223"/>
      <c r="S1333" s="223"/>
      <c r="T1333" s="223"/>
      <c r="U1333" s="314"/>
    </row>
    <row r="1334" spans="16:21">
      <c r="P1334" s="223"/>
      <c r="Q1334" s="223"/>
      <c r="R1334" s="223"/>
      <c r="S1334" s="223"/>
      <c r="T1334" s="223"/>
      <c r="U1334" s="314"/>
    </row>
    <row r="1335" spans="16:21">
      <c r="P1335" s="223"/>
      <c r="Q1335" s="223"/>
      <c r="R1335" s="223"/>
      <c r="S1335" s="223"/>
      <c r="T1335" s="223"/>
      <c r="U1335" s="314"/>
    </row>
    <row r="1336" spans="16:21">
      <c r="P1336" s="223"/>
      <c r="Q1336" s="223"/>
      <c r="R1336" s="223"/>
      <c r="S1336" s="223"/>
      <c r="T1336" s="223"/>
      <c r="U1336" s="314"/>
    </row>
    <row r="1337" spans="16:21">
      <c r="P1337" s="223"/>
      <c r="Q1337" s="223"/>
      <c r="R1337" s="223"/>
      <c r="S1337" s="223"/>
      <c r="T1337" s="223"/>
      <c r="U1337" s="314"/>
    </row>
    <row r="1338" spans="16:21">
      <c r="P1338" s="223"/>
      <c r="Q1338" s="223"/>
      <c r="R1338" s="223"/>
      <c r="S1338" s="223"/>
      <c r="T1338" s="223"/>
      <c r="U1338" s="314"/>
    </row>
    <row r="1339" spans="16:21">
      <c r="P1339" s="223"/>
      <c r="Q1339" s="223"/>
      <c r="R1339" s="223"/>
      <c r="S1339" s="223"/>
      <c r="T1339" s="223"/>
      <c r="U1339" s="314"/>
    </row>
    <row r="1340" spans="16:21">
      <c r="P1340" s="223"/>
      <c r="Q1340" s="223"/>
      <c r="R1340" s="223"/>
      <c r="S1340" s="223"/>
      <c r="T1340" s="223"/>
      <c r="U1340" s="314"/>
    </row>
    <row r="1341" spans="16:21">
      <c r="P1341" s="223"/>
      <c r="Q1341" s="223"/>
      <c r="R1341" s="223"/>
      <c r="S1341" s="223"/>
      <c r="T1341" s="223"/>
      <c r="U1341" s="314"/>
    </row>
    <row r="1342" spans="16:21">
      <c r="P1342" s="223"/>
      <c r="Q1342" s="223"/>
      <c r="R1342" s="223"/>
      <c r="S1342" s="223"/>
      <c r="T1342" s="223"/>
      <c r="U1342" s="314"/>
    </row>
    <row r="1343" spans="16:21">
      <c r="P1343" s="223"/>
      <c r="Q1343" s="223"/>
      <c r="R1343" s="223"/>
      <c r="S1343" s="223"/>
      <c r="T1343" s="223"/>
      <c r="U1343" s="314"/>
    </row>
    <row r="1344" spans="16:21">
      <c r="P1344" s="223"/>
      <c r="Q1344" s="223"/>
      <c r="R1344" s="223"/>
      <c r="S1344" s="223"/>
      <c r="T1344" s="223"/>
      <c r="U1344" s="314"/>
    </row>
    <row r="1345" spans="16:21">
      <c r="P1345" s="223"/>
      <c r="Q1345" s="223"/>
      <c r="R1345" s="223"/>
      <c r="S1345" s="223"/>
      <c r="T1345" s="223"/>
      <c r="U1345" s="314"/>
    </row>
    <row r="1346" spans="16:21">
      <c r="P1346" s="223"/>
      <c r="Q1346" s="223"/>
      <c r="R1346" s="223"/>
      <c r="S1346" s="223"/>
      <c r="T1346" s="223"/>
      <c r="U1346" s="314"/>
    </row>
    <row r="1347" spans="16:21">
      <c r="P1347" s="223"/>
      <c r="Q1347" s="223"/>
      <c r="R1347" s="223"/>
      <c r="S1347" s="223"/>
      <c r="T1347" s="223"/>
      <c r="U1347" s="314"/>
    </row>
    <row r="1348" spans="16:21">
      <c r="P1348" s="223"/>
      <c r="Q1348" s="223"/>
      <c r="R1348" s="223"/>
      <c r="S1348" s="223"/>
      <c r="T1348" s="223"/>
      <c r="U1348" s="314"/>
    </row>
    <row r="1349" spans="16:21">
      <c r="P1349" s="223"/>
      <c r="Q1349" s="223"/>
      <c r="R1349" s="223"/>
      <c r="S1349" s="223"/>
      <c r="T1349" s="223"/>
      <c r="U1349" s="314"/>
    </row>
    <row r="1350" spans="16:21">
      <c r="P1350" s="223"/>
      <c r="Q1350" s="223"/>
      <c r="R1350" s="223"/>
      <c r="S1350" s="223"/>
      <c r="T1350" s="223"/>
      <c r="U1350" s="314"/>
    </row>
    <row r="1351" spans="16:21">
      <c r="P1351" s="223"/>
      <c r="Q1351" s="223"/>
      <c r="R1351" s="223"/>
      <c r="S1351" s="223"/>
      <c r="T1351" s="223"/>
      <c r="U1351" s="314"/>
    </row>
    <row r="1352" spans="16:21">
      <c r="P1352" s="223"/>
      <c r="Q1352" s="223"/>
      <c r="R1352" s="223"/>
      <c r="S1352" s="223"/>
      <c r="T1352" s="223"/>
      <c r="U1352" s="314"/>
    </row>
    <row r="1353" spans="16:21">
      <c r="P1353" s="223"/>
      <c r="Q1353" s="223"/>
      <c r="R1353" s="223"/>
      <c r="S1353" s="223"/>
      <c r="T1353" s="223"/>
      <c r="U1353" s="314"/>
    </row>
    <row r="1354" spans="16:21">
      <c r="P1354" s="223"/>
      <c r="Q1354" s="223"/>
      <c r="R1354" s="223"/>
      <c r="S1354" s="223"/>
      <c r="T1354" s="223"/>
      <c r="U1354" s="314"/>
    </row>
    <row r="1355" spans="16:21">
      <c r="P1355" s="223"/>
      <c r="Q1355" s="223"/>
      <c r="R1355" s="223"/>
      <c r="S1355" s="223"/>
      <c r="T1355" s="223"/>
      <c r="U1355" s="314"/>
    </row>
    <row r="1356" spans="16:21">
      <c r="P1356" s="223"/>
      <c r="Q1356" s="223"/>
      <c r="R1356" s="223"/>
      <c r="S1356" s="223"/>
      <c r="T1356" s="223"/>
      <c r="U1356" s="314"/>
    </row>
    <row r="1357" spans="16:21">
      <c r="P1357" s="223"/>
      <c r="Q1357" s="223"/>
      <c r="R1357" s="223"/>
      <c r="S1357" s="223"/>
      <c r="T1357" s="223"/>
      <c r="U1357" s="314"/>
    </row>
    <row r="1358" spans="16:21">
      <c r="P1358" s="223"/>
      <c r="Q1358" s="223"/>
      <c r="R1358" s="223"/>
      <c r="S1358" s="223"/>
      <c r="T1358" s="223"/>
      <c r="U1358" s="314"/>
    </row>
    <row r="1359" spans="16:21">
      <c r="P1359" s="223"/>
      <c r="Q1359" s="223"/>
      <c r="R1359" s="223"/>
      <c r="S1359" s="223"/>
      <c r="T1359" s="223"/>
      <c r="U1359" s="314"/>
    </row>
    <row r="1360" spans="16:21">
      <c r="P1360" s="223"/>
      <c r="Q1360" s="223"/>
      <c r="R1360" s="223"/>
      <c r="S1360" s="223"/>
      <c r="T1360" s="223"/>
      <c r="U1360" s="314"/>
    </row>
    <row r="1361" spans="16:21">
      <c r="P1361" s="223"/>
      <c r="Q1361" s="223"/>
      <c r="R1361" s="223"/>
      <c r="S1361" s="223"/>
      <c r="T1361" s="223"/>
      <c r="U1361" s="314"/>
    </row>
    <row r="1362" spans="16:21">
      <c r="P1362" s="223"/>
      <c r="Q1362" s="223"/>
      <c r="R1362" s="223"/>
      <c r="S1362" s="223"/>
      <c r="T1362" s="223"/>
      <c r="U1362" s="314"/>
    </row>
    <row r="1363" spans="16:21">
      <c r="P1363" s="223"/>
      <c r="Q1363" s="223"/>
      <c r="R1363" s="223"/>
      <c r="S1363" s="223"/>
      <c r="T1363" s="223"/>
      <c r="U1363" s="314"/>
    </row>
    <row r="1364" spans="16:21">
      <c r="P1364" s="223"/>
      <c r="Q1364" s="223"/>
      <c r="R1364" s="223"/>
      <c r="S1364" s="223"/>
      <c r="T1364" s="223"/>
      <c r="U1364" s="314"/>
    </row>
    <row r="1365" spans="16:21">
      <c r="P1365" s="223"/>
      <c r="Q1365" s="223"/>
      <c r="R1365" s="223"/>
      <c r="S1365" s="223"/>
      <c r="T1365" s="223"/>
      <c r="U1365" s="314"/>
    </row>
    <row r="1366" spans="16:21">
      <c r="P1366" s="223"/>
      <c r="Q1366" s="223"/>
      <c r="R1366" s="223"/>
      <c r="S1366" s="223"/>
      <c r="T1366" s="223"/>
      <c r="U1366" s="314"/>
    </row>
    <row r="1367" spans="16:21">
      <c r="P1367" s="223"/>
      <c r="Q1367" s="223"/>
      <c r="R1367" s="223"/>
      <c r="S1367" s="223"/>
      <c r="T1367" s="223"/>
      <c r="U1367" s="314"/>
    </row>
    <row r="1368" spans="16:21">
      <c r="P1368" s="223"/>
      <c r="Q1368" s="223"/>
      <c r="R1368" s="223"/>
      <c r="S1368" s="223"/>
      <c r="T1368" s="223"/>
      <c r="U1368" s="314"/>
    </row>
    <row r="1369" spans="16:21">
      <c r="P1369" s="223"/>
      <c r="Q1369" s="223"/>
      <c r="R1369" s="223"/>
      <c r="S1369" s="223"/>
      <c r="T1369" s="223"/>
      <c r="U1369" s="314"/>
    </row>
    <row r="1370" spans="16:21">
      <c r="P1370" s="223"/>
      <c r="Q1370" s="223"/>
      <c r="R1370" s="223"/>
      <c r="S1370" s="223"/>
      <c r="T1370" s="223"/>
      <c r="U1370" s="314"/>
    </row>
    <row r="1371" spans="16:21">
      <c r="P1371" s="223"/>
      <c r="Q1371" s="223"/>
      <c r="R1371" s="223"/>
      <c r="S1371" s="223"/>
      <c r="T1371" s="223"/>
      <c r="U1371" s="314"/>
    </row>
    <row r="1372" spans="16:21">
      <c r="P1372" s="223"/>
      <c r="Q1372" s="223"/>
      <c r="R1372" s="223"/>
      <c r="S1372" s="223"/>
      <c r="T1372" s="223"/>
      <c r="U1372" s="314"/>
    </row>
    <row r="1373" spans="16:21">
      <c r="P1373" s="223"/>
      <c r="Q1373" s="223"/>
      <c r="R1373" s="223"/>
      <c r="S1373" s="223"/>
      <c r="T1373" s="223"/>
      <c r="U1373" s="314"/>
    </row>
    <row r="1374" spans="16:21">
      <c r="P1374" s="223"/>
      <c r="Q1374" s="223"/>
      <c r="R1374" s="223"/>
      <c r="S1374" s="223"/>
      <c r="T1374" s="223"/>
      <c r="U1374" s="314"/>
    </row>
    <row r="1375" spans="16:21">
      <c r="P1375" s="223"/>
      <c r="Q1375" s="223"/>
      <c r="R1375" s="223"/>
      <c r="S1375" s="223"/>
      <c r="T1375" s="223"/>
      <c r="U1375" s="314"/>
    </row>
    <row r="1376" spans="16:21">
      <c r="P1376" s="223"/>
      <c r="Q1376" s="223"/>
      <c r="R1376" s="223"/>
      <c r="S1376" s="223"/>
      <c r="T1376" s="223"/>
      <c r="U1376" s="314"/>
    </row>
    <row r="1377" spans="16:21">
      <c r="P1377" s="223"/>
      <c r="Q1377" s="223"/>
      <c r="R1377" s="223"/>
      <c r="S1377" s="223"/>
      <c r="T1377" s="223"/>
      <c r="U1377" s="314"/>
    </row>
    <row r="1378" spans="16:21">
      <c r="P1378" s="223"/>
      <c r="Q1378" s="223"/>
      <c r="R1378" s="223"/>
      <c r="S1378" s="223"/>
      <c r="T1378" s="223"/>
      <c r="U1378" s="314"/>
    </row>
    <row r="1379" spans="16:21">
      <c r="P1379" s="223"/>
      <c r="Q1379" s="223"/>
      <c r="R1379" s="223"/>
      <c r="S1379" s="223"/>
      <c r="T1379" s="223"/>
      <c r="U1379" s="314"/>
    </row>
    <row r="1380" spans="16:21">
      <c r="P1380" s="223"/>
      <c r="Q1380" s="223"/>
      <c r="R1380" s="223"/>
      <c r="S1380" s="223"/>
      <c r="T1380" s="223"/>
      <c r="U1380" s="314"/>
    </row>
    <row r="1381" spans="16:21">
      <c r="P1381" s="223"/>
      <c r="Q1381" s="223"/>
      <c r="R1381" s="223"/>
      <c r="S1381" s="223"/>
      <c r="T1381" s="223"/>
      <c r="U1381" s="314"/>
    </row>
    <row r="1382" spans="16:21">
      <c r="P1382" s="223"/>
      <c r="Q1382" s="223"/>
      <c r="R1382" s="223"/>
      <c r="S1382" s="223"/>
      <c r="T1382" s="223"/>
      <c r="U1382" s="314"/>
    </row>
    <row r="1383" spans="16:21">
      <c r="P1383" s="223"/>
      <c r="Q1383" s="223"/>
      <c r="R1383" s="223"/>
      <c r="S1383" s="223"/>
      <c r="T1383" s="223"/>
      <c r="U1383" s="314"/>
    </row>
    <row r="1384" spans="16:21">
      <c r="P1384" s="223"/>
      <c r="Q1384" s="223"/>
      <c r="R1384" s="223"/>
      <c r="S1384" s="223"/>
      <c r="T1384" s="223"/>
      <c r="U1384" s="314"/>
    </row>
    <row r="1385" spans="16:21">
      <c r="P1385" s="223"/>
      <c r="Q1385" s="223"/>
      <c r="R1385" s="223"/>
      <c r="S1385" s="223"/>
      <c r="T1385" s="223"/>
      <c r="U1385" s="314"/>
    </row>
    <row r="1386" spans="16:21">
      <c r="P1386" s="223"/>
      <c r="Q1386" s="223"/>
      <c r="R1386" s="223"/>
      <c r="S1386" s="223"/>
      <c r="T1386" s="223"/>
      <c r="U1386" s="314"/>
    </row>
    <row r="1387" spans="16:21">
      <c r="P1387" s="223"/>
      <c r="Q1387" s="223"/>
      <c r="R1387" s="223"/>
      <c r="S1387" s="223"/>
      <c r="T1387" s="223"/>
      <c r="U1387" s="314"/>
    </row>
    <row r="1388" spans="16:21">
      <c r="P1388" s="223"/>
      <c r="Q1388" s="223"/>
      <c r="R1388" s="223"/>
      <c r="S1388" s="223"/>
      <c r="T1388" s="223"/>
      <c r="U1388" s="314"/>
    </row>
    <row r="1389" spans="16:21">
      <c r="P1389" s="223"/>
      <c r="Q1389" s="223"/>
      <c r="R1389" s="223"/>
      <c r="S1389" s="223"/>
      <c r="T1389" s="223"/>
      <c r="U1389" s="314"/>
    </row>
    <row r="1390" spans="16:21">
      <c r="P1390" s="223"/>
      <c r="Q1390" s="223"/>
      <c r="R1390" s="223"/>
      <c r="S1390" s="223"/>
      <c r="T1390" s="223"/>
      <c r="U1390" s="314"/>
    </row>
    <row r="1391" spans="16:21">
      <c r="P1391" s="223"/>
      <c r="Q1391" s="223"/>
      <c r="R1391" s="223"/>
      <c r="S1391" s="223"/>
      <c r="T1391" s="223"/>
      <c r="U1391" s="314"/>
    </row>
    <row r="1392" spans="16:21">
      <c r="P1392" s="223"/>
      <c r="Q1392" s="223"/>
      <c r="R1392" s="223"/>
      <c r="S1392" s="223"/>
      <c r="T1392" s="223"/>
      <c r="U1392" s="314"/>
    </row>
    <row r="1393" spans="16:21">
      <c r="P1393" s="223"/>
      <c r="Q1393" s="223"/>
      <c r="R1393" s="223"/>
      <c r="S1393" s="223"/>
      <c r="T1393" s="223"/>
      <c r="U1393" s="314"/>
    </row>
    <row r="1394" spans="16:21">
      <c r="P1394" s="223"/>
      <c r="Q1394" s="223"/>
      <c r="R1394" s="223"/>
      <c r="S1394" s="223"/>
      <c r="T1394" s="223"/>
      <c r="U1394" s="314"/>
    </row>
    <row r="1395" spans="16:21">
      <c r="P1395" s="223"/>
      <c r="Q1395" s="223"/>
      <c r="R1395" s="223"/>
      <c r="S1395" s="223"/>
      <c r="T1395" s="223"/>
      <c r="U1395" s="314"/>
    </row>
    <row r="1396" spans="16:21">
      <c r="P1396" s="223"/>
      <c r="Q1396" s="223"/>
      <c r="R1396" s="223"/>
      <c r="S1396" s="223"/>
      <c r="T1396" s="223"/>
      <c r="U1396" s="314"/>
    </row>
    <row r="1397" spans="16:21">
      <c r="P1397" s="223"/>
      <c r="Q1397" s="223"/>
      <c r="R1397" s="223"/>
      <c r="S1397" s="223"/>
      <c r="T1397" s="223"/>
      <c r="U1397" s="314"/>
    </row>
    <row r="1398" spans="16:21">
      <c r="P1398" s="223"/>
      <c r="Q1398" s="223"/>
      <c r="R1398" s="223"/>
      <c r="S1398" s="223"/>
      <c r="T1398" s="223"/>
      <c r="U1398" s="314"/>
    </row>
    <row r="1399" spans="16:21">
      <c r="P1399" s="223"/>
      <c r="Q1399" s="223"/>
      <c r="R1399" s="223"/>
      <c r="S1399" s="223"/>
      <c r="T1399" s="223"/>
      <c r="U1399" s="314"/>
    </row>
    <row r="1400" spans="16:21">
      <c r="P1400" s="223"/>
      <c r="Q1400" s="223"/>
      <c r="R1400" s="223"/>
      <c r="S1400" s="223"/>
      <c r="T1400" s="223"/>
      <c r="U1400" s="314"/>
    </row>
    <row r="1401" spans="16:21">
      <c r="P1401" s="223"/>
      <c r="Q1401" s="223"/>
      <c r="R1401" s="223"/>
      <c r="S1401" s="223"/>
      <c r="T1401" s="223"/>
      <c r="U1401" s="314"/>
    </row>
    <row r="1402" spans="16:21">
      <c r="P1402" s="223"/>
      <c r="Q1402" s="223"/>
      <c r="R1402" s="223"/>
      <c r="S1402" s="223"/>
      <c r="T1402" s="223"/>
      <c r="U1402" s="314"/>
    </row>
    <row r="1403" spans="16:21">
      <c r="P1403" s="223"/>
      <c r="Q1403" s="223"/>
      <c r="R1403" s="223"/>
      <c r="S1403" s="223"/>
      <c r="T1403" s="223"/>
      <c r="U1403" s="314"/>
    </row>
    <row r="1404" spans="16:21">
      <c r="P1404" s="223"/>
      <c r="Q1404" s="223"/>
      <c r="R1404" s="223"/>
      <c r="S1404" s="223"/>
      <c r="T1404" s="223"/>
      <c r="U1404" s="314"/>
    </row>
    <row r="1405" spans="16:21">
      <c r="P1405" s="223"/>
      <c r="Q1405" s="223"/>
      <c r="R1405" s="223"/>
      <c r="S1405" s="223"/>
      <c r="T1405" s="223"/>
      <c r="U1405" s="314"/>
    </row>
    <row r="1406" spans="16:21">
      <c r="P1406" s="223"/>
      <c r="Q1406" s="223"/>
      <c r="R1406" s="223"/>
      <c r="S1406" s="223"/>
      <c r="T1406" s="223"/>
      <c r="U1406" s="314"/>
    </row>
    <row r="1407" spans="16:21">
      <c r="P1407" s="223"/>
      <c r="Q1407" s="223"/>
      <c r="R1407" s="223"/>
      <c r="S1407" s="223"/>
      <c r="T1407" s="223"/>
      <c r="U1407" s="314"/>
    </row>
    <row r="1408" spans="16:21">
      <c r="P1408" s="223"/>
      <c r="Q1408" s="223"/>
      <c r="R1408" s="223"/>
      <c r="S1408" s="223"/>
      <c r="T1408" s="223"/>
      <c r="U1408" s="314"/>
    </row>
    <row r="1409" spans="16:21">
      <c r="P1409" s="223"/>
      <c r="Q1409" s="223"/>
      <c r="R1409" s="223"/>
      <c r="S1409" s="223"/>
      <c r="T1409" s="223"/>
      <c r="U1409" s="314"/>
    </row>
    <row r="1410" spans="16:21">
      <c r="P1410" s="223"/>
      <c r="Q1410" s="223"/>
      <c r="R1410" s="223"/>
      <c r="S1410" s="223"/>
      <c r="T1410" s="223"/>
      <c r="U1410" s="314"/>
    </row>
    <row r="1411" spans="16:21">
      <c r="P1411" s="223"/>
      <c r="Q1411" s="223"/>
      <c r="R1411" s="223"/>
      <c r="S1411" s="223"/>
      <c r="T1411" s="223"/>
      <c r="U1411" s="314"/>
    </row>
    <row r="1412" spans="16:21">
      <c r="P1412" s="223"/>
      <c r="Q1412" s="223"/>
      <c r="R1412" s="223"/>
      <c r="S1412" s="223"/>
      <c r="T1412" s="223"/>
      <c r="U1412" s="314"/>
    </row>
    <row r="1413" spans="16:21">
      <c r="P1413" s="223"/>
      <c r="Q1413" s="223"/>
      <c r="R1413" s="223"/>
      <c r="S1413" s="223"/>
      <c r="T1413" s="223"/>
      <c r="U1413" s="314"/>
    </row>
    <row r="1414" spans="16:21">
      <c r="P1414" s="223"/>
      <c r="Q1414" s="223"/>
      <c r="R1414" s="223"/>
      <c r="S1414" s="223"/>
      <c r="T1414" s="223"/>
      <c r="U1414" s="314"/>
    </row>
    <row r="1415" spans="16:21">
      <c r="P1415" s="223"/>
      <c r="Q1415" s="223"/>
      <c r="R1415" s="223"/>
      <c r="S1415" s="223"/>
      <c r="T1415" s="223"/>
      <c r="U1415" s="314"/>
    </row>
    <row r="1416" spans="16:21">
      <c r="P1416" s="223"/>
      <c r="Q1416" s="223"/>
      <c r="R1416" s="223"/>
      <c r="S1416" s="223"/>
      <c r="T1416" s="223"/>
      <c r="U1416" s="314"/>
    </row>
    <row r="1417" spans="16:21">
      <c r="P1417" s="223"/>
      <c r="Q1417" s="223"/>
      <c r="R1417" s="223"/>
      <c r="S1417" s="223"/>
      <c r="T1417" s="223"/>
      <c r="U1417" s="314"/>
    </row>
    <row r="1418" spans="16:21">
      <c r="P1418" s="223"/>
      <c r="Q1418" s="223"/>
      <c r="R1418" s="223"/>
      <c r="S1418" s="223"/>
      <c r="T1418" s="223"/>
      <c r="U1418" s="314"/>
    </row>
    <row r="1419" spans="16:21">
      <c r="P1419" s="223"/>
      <c r="Q1419" s="223"/>
      <c r="R1419" s="223"/>
      <c r="S1419" s="223"/>
      <c r="T1419" s="223"/>
      <c r="U1419" s="314"/>
    </row>
    <row r="1420" spans="16:21">
      <c r="P1420" s="223"/>
      <c r="Q1420" s="223"/>
      <c r="R1420" s="223"/>
      <c r="S1420" s="223"/>
      <c r="T1420" s="223"/>
      <c r="U1420" s="314"/>
    </row>
    <row r="1421" spans="16:21">
      <c r="P1421" s="223"/>
      <c r="Q1421" s="223"/>
      <c r="R1421" s="223"/>
      <c r="S1421" s="223"/>
      <c r="T1421" s="223"/>
      <c r="U1421" s="314"/>
    </row>
    <row r="1422" spans="16:21">
      <c r="P1422" s="223"/>
      <c r="Q1422" s="223"/>
      <c r="R1422" s="223"/>
      <c r="S1422" s="223"/>
      <c r="T1422" s="223"/>
      <c r="U1422" s="314"/>
    </row>
    <row r="1423" spans="16:21">
      <c r="P1423" s="223"/>
      <c r="Q1423" s="223"/>
      <c r="R1423" s="223"/>
      <c r="S1423" s="223"/>
      <c r="T1423" s="223"/>
      <c r="U1423" s="314"/>
    </row>
    <row r="1424" spans="16:21">
      <c r="P1424" s="223"/>
      <c r="Q1424" s="223"/>
      <c r="R1424" s="223"/>
      <c r="S1424" s="223"/>
      <c r="T1424" s="223"/>
      <c r="U1424" s="314"/>
    </row>
    <row r="1425" spans="16:21">
      <c r="P1425" s="223"/>
      <c r="Q1425" s="223"/>
      <c r="R1425" s="223"/>
      <c r="S1425" s="223"/>
      <c r="T1425" s="223"/>
      <c r="U1425" s="314"/>
    </row>
    <row r="1426" spans="16:21">
      <c r="P1426" s="223"/>
      <c r="Q1426" s="223"/>
      <c r="R1426" s="223"/>
      <c r="S1426" s="223"/>
      <c r="T1426" s="223"/>
      <c r="U1426" s="314"/>
    </row>
    <row r="1427" spans="16:21">
      <c r="P1427" s="223"/>
      <c r="Q1427" s="223"/>
      <c r="R1427" s="223"/>
      <c r="S1427" s="223"/>
      <c r="T1427" s="223"/>
      <c r="U1427" s="314"/>
    </row>
    <row r="1428" spans="16:21">
      <c r="P1428" s="223"/>
      <c r="Q1428" s="223"/>
      <c r="R1428" s="223"/>
      <c r="S1428" s="223"/>
      <c r="T1428" s="223"/>
      <c r="U1428" s="314"/>
    </row>
    <row r="1429" spans="16:21">
      <c r="P1429" s="223"/>
      <c r="Q1429" s="223"/>
      <c r="R1429" s="223"/>
      <c r="S1429" s="223"/>
      <c r="T1429" s="223"/>
      <c r="U1429" s="314"/>
    </row>
    <row r="1430" spans="16:21">
      <c r="P1430" s="223"/>
      <c r="Q1430" s="223"/>
      <c r="R1430" s="223"/>
      <c r="S1430" s="223"/>
      <c r="T1430" s="223"/>
      <c r="U1430" s="314"/>
    </row>
    <row r="1431" spans="16:21">
      <c r="P1431" s="223"/>
      <c r="Q1431" s="223"/>
      <c r="R1431" s="223"/>
      <c r="S1431" s="223"/>
      <c r="T1431" s="223"/>
      <c r="U1431" s="314"/>
    </row>
    <row r="1432" spans="16:21">
      <c r="P1432" s="223"/>
      <c r="Q1432" s="223"/>
      <c r="R1432" s="223"/>
      <c r="S1432" s="223"/>
      <c r="T1432" s="223"/>
      <c r="U1432" s="314"/>
    </row>
    <row r="1433" spans="16:21">
      <c r="P1433" s="223"/>
      <c r="Q1433" s="223"/>
      <c r="R1433" s="223"/>
      <c r="S1433" s="223"/>
      <c r="T1433" s="223"/>
      <c r="U1433" s="314"/>
    </row>
    <row r="1434" spans="16:21">
      <c r="P1434" s="223"/>
      <c r="Q1434" s="223"/>
      <c r="R1434" s="223"/>
      <c r="S1434" s="223"/>
      <c r="T1434" s="223"/>
      <c r="U1434" s="314"/>
    </row>
    <row r="1435" spans="16:21">
      <c r="P1435" s="223"/>
      <c r="Q1435" s="223"/>
      <c r="R1435" s="223"/>
      <c r="S1435" s="223"/>
      <c r="T1435" s="223"/>
      <c r="U1435" s="314"/>
    </row>
    <row r="1436" spans="16:21">
      <c r="P1436" s="223"/>
      <c r="Q1436" s="223"/>
      <c r="R1436" s="223"/>
      <c r="S1436" s="223"/>
      <c r="T1436" s="223"/>
      <c r="U1436" s="314"/>
    </row>
    <row r="1437" spans="16:21">
      <c r="P1437" s="223"/>
      <c r="Q1437" s="223"/>
      <c r="R1437" s="223"/>
      <c r="S1437" s="223"/>
      <c r="T1437" s="223"/>
      <c r="U1437" s="314"/>
    </row>
    <row r="1438" spans="16:21">
      <c r="P1438" s="223"/>
      <c r="Q1438" s="223"/>
      <c r="R1438" s="223"/>
      <c r="S1438" s="223"/>
      <c r="T1438" s="223"/>
      <c r="U1438" s="314"/>
    </row>
    <row r="1439" spans="16:21">
      <c r="P1439" s="223"/>
      <c r="Q1439" s="223"/>
      <c r="R1439" s="223"/>
      <c r="S1439" s="223"/>
      <c r="T1439" s="223"/>
      <c r="U1439" s="314"/>
    </row>
    <row r="1440" spans="16:21">
      <c r="P1440" s="223"/>
      <c r="Q1440" s="223"/>
      <c r="R1440" s="223"/>
      <c r="S1440" s="223"/>
      <c r="T1440" s="223"/>
      <c r="U1440" s="314"/>
    </row>
    <row r="1441" spans="16:21">
      <c r="P1441" s="223"/>
      <c r="Q1441" s="223"/>
      <c r="R1441" s="223"/>
      <c r="S1441" s="223"/>
      <c r="T1441" s="223"/>
      <c r="U1441" s="314"/>
    </row>
    <row r="1442" spans="16:21">
      <c r="P1442" s="223"/>
      <c r="Q1442" s="223"/>
      <c r="R1442" s="223"/>
      <c r="S1442" s="223"/>
      <c r="T1442" s="223"/>
      <c r="U1442" s="314"/>
    </row>
    <row r="1443" spans="16:21">
      <c r="P1443" s="223"/>
      <c r="Q1443" s="223"/>
      <c r="R1443" s="223"/>
      <c r="S1443" s="223"/>
      <c r="T1443" s="223"/>
      <c r="U1443" s="314"/>
    </row>
    <row r="1444" spans="16:21">
      <c r="P1444" s="223"/>
      <c r="Q1444" s="223"/>
      <c r="R1444" s="223"/>
      <c r="S1444" s="223"/>
      <c r="T1444" s="223"/>
      <c r="U1444" s="314"/>
    </row>
    <row r="1445" spans="16:21">
      <c r="P1445" s="223"/>
      <c r="Q1445" s="223"/>
      <c r="R1445" s="223"/>
      <c r="S1445" s="223"/>
      <c r="T1445" s="223"/>
      <c r="U1445" s="314"/>
    </row>
    <row r="1446" spans="16:21">
      <c r="P1446" s="223"/>
      <c r="Q1446" s="223"/>
      <c r="R1446" s="223"/>
      <c r="S1446" s="223"/>
      <c r="T1446" s="223"/>
      <c r="U1446" s="314"/>
    </row>
    <row r="1447" spans="16:21">
      <c r="P1447" s="223"/>
      <c r="Q1447" s="223"/>
      <c r="R1447" s="223"/>
      <c r="S1447" s="223"/>
      <c r="T1447" s="223"/>
      <c r="U1447" s="314"/>
    </row>
    <row r="1448" spans="16:21">
      <c r="P1448" s="223"/>
      <c r="Q1448" s="223"/>
      <c r="R1448" s="223"/>
      <c r="S1448" s="223"/>
      <c r="T1448" s="223"/>
      <c r="U1448" s="314"/>
    </row>
    <row r="1449" spans="16:21">
      <c r="P1449" s="223"/>
      <c r="Q1449" s="223"/>
      <c r="R1449" s="223"/>
      <c r="S1449" s="223"/>
      <c r="T1449" s="223"/>
      <c r="U1449" s="314"/>
    </row>
    <row r="1450" spans="16:21">
      <c r="P1450" s="223"/>
      <c r="Q1450" s="223"/>
      <c r="R1450" s="223"/>
      <c r="S1450" s="223"/>
      <c r="T1450" s="223"/>
      <c r="U1450" s="314"/>
    </row>
    <row r="1451" spans="16:21">
      <c r="P1451" s="223"/>
      <c r="Q1451" s="223"/>
      <c r="R1451" s="223"/>
      <c r="S1451" s="223"/>
      <c r="T1451" s="223"/>
      <c r="U1451" s="314"/>
    </row>
    <row r="1452" spans="16:21">
      <c r="P1452" s="223"/>
      <c r="Q1452" s="223"/>
      <c r="R1452" s="223"/>
      <c r="S1452" s="223"/>
      <c r="T1452" s="223"/>
      <c r="U1452" s="314"/>
    </row>
    <row r="1453" spans="16:21">
      <c r="P1453" s="223"/>
      <c r="Q1453" s="223"/>
      <c r="R1453" s="223"/>
      <c r="S1453" s="223"/>
      <c r="T1453" s="223"/>
      <c r="U1453" s="314"/>
    </row>
    <row r="1454" spans="16:21">
      <c r="P1454" s="223"/>
      <c r="Q1454" s="223"/>
      <c r="R1454" s="223"/>
      <c r="S1454" s="223"/>
      <c r="T1454" s="223"/>
      <c r="U1454" s="314"/>
    </row>
    <row r="1455" spans="16:21">
      <c r="P1455" s="223"/>
      <c r="Q1455" s="223"/>
      <c r="R1455" s="223"/>
      <c r="S1455" s="223"/>
      <c r="T1455" s="223"/>
      <c r="U1455" s="314"/>
    </row>
    <row r="1456" spans="16:21">
      <c r="P1456" s="223"/>
      <c r="Q1456" s="223"/>
      <c r="R1456" s="223"/>
      <c r="S1456" s="223"/>
      <c r="T1456" s="223"/>
      <c r="U1456" s="314"/>
    </row>
    <row r="1457" spans="16:21">
      <c r="P1457" s="223"/>
      <c r="Q1457" s="223"/>
      <c r="R1457" s="223"/>
      <c r="S1457" s="223"/>
      <c r="T1457" s="223"/>
      <c r="U1457" s="314"/>
    </row>
    <row r="1458" spans="16:21">
      <c r="P1458" s="223"/>
      <c r="Q1458" s="223"/>
      <c r="R1458" s="223"/>
      <c r="S1458" s="223"/>
      <c r="T1458" s="223"/>
      <c r="U1458" s="314"/>
    </row>
    <row r="1459" spans="16:21">
      <c r="P1459" s="223"/>
      <c r="Q1459" s="223"/>
      <c r="R1459" s="223"/>
      <c r="S1459" s="223"/>
      <c r="T1459" s="223"/>
      <c r="U1459" s="314"/>
    </row>
    <row r="1460" spans="16:21">
      <c r="P1460" s="223"/>
      <c r="Q1460" s="223"/>
      <c r="R1460" s="223"/>
      <c r="S1460" s="223"/>
      <c r="T1460" s="223"/>
      <c r="U1460" s="314"/>
    </row>
    <row r="1461" spans="16:21">
      <c r="P1461" s="223"/>
      <c r="Q1461" s="223"/>
      <c r="R1461" s="223"/>
      <c r="S1461" s="223"/>
      <c r="T1461" s="223"/>
      <c r="U1461" s="314"/>
    </row>
    <row r="1462" spans="16:21">
      <c r="P1462" s="223"/>
      <c r="Q1462" s="223"/>
      <c r="R1462" s="223"/>
      <c r="S1462" s="223"/>
      <c r="T1462" s="223"/>
      <c r="U1462" s="314"/>
    </row>
    <row r="1463" spans="16:21">
      <c r="P1463" s="223"/>
      <c r="Q1463" s="223"/>
      <c r="R1463" s="223"/>
      <c r="S1463" s="223"/>
      <c r="T1463" s="223"/>
      <c r="U1463" s="314"/>
    </row>
    <row r="1464" spans="16:21">
      <c r="P1464" s="223"/>
      <c r="Q1464" s="223"/>
      <c r="R1464" s="223"/>
      <c r="S1464" s="223"/>
      <c r="T1464" s="223"/>
      <c r="U1464" s="314"/>
    </row>
    <row r="1465" spans="16:21">
      <c r="P1465" s="223"/>
      <c r="Q1465" s="223"/>
      <c r="R1465" s="223"/>
      <c r="S1465" s="223"/>
      <c r="T1465" s="223"/>
      <c r="U1465" s="314"/>
    </row>
    <row r="1466" spans="16:21">
      <c r="P1466" s="223"/>
      <c r="Q1466" s="223"/>
      <c r="R1466" s="223"/>
      <c r="S1466" s="223"/>
      <c r="T1466" s="223"/>
      <c r="U1466" s="314"/>
    </row>
    <row r="1467" spans="16:21">
      <c r="P1467" s="223"/>
      <c r="Q1467" s="223"/>
      <c r="R1467" s="223"/>
      <c r="S1467" s="223"/>
      <c r="T1467" s="223"/>
      <c r="U1467" s="314"/>
    </row>
    <row r="1468" spans="16:21">
      <c r="P1468" s="223"/>
      <c r="Q1468" s="223"/>
      <c r="R1468" s="223"/>
      <c r="S1468" s="223"/>
      <c r="T1468" s="223"/>
      <c r="U1468" s="314"/>
    </row>
    <row r="1469" spans="16:21">
      <c r="P1469" s="223"/>
      <c r="Q1469" s="223"/>
      <c r="R1469" s="223"/>
      <c r="S1469" s="223"/>
      <c r="T1469" s="223"/>
      <c r="U1469" s="314"/>
    </row>
    <row r="1470" spans="16:21">
      <c r="P1470" s="223"/>
      <c r="Q1470" s="223"/>
      <c r="R1470" s="223"/>
      <c r="S1470" s="223"/>
      <c r="T1470" s="223"/>
      <c r="U1470" s="314"/>
    </row>
    <row r="1471" spans="16:21">
      <c r="P1471" s="223"/>
      <c r="Q1471" s="223"/>
      <c r="R1471" s="223"/>
      <c r="S1471" s="223"/>
      <c r="T1471" s="223"/>
      <c r="U1471" s="314"/>
    </row>
    <row r="1472" spans="16:21">
      <c r="P1472" s="223"/>
      <c r="Q1472" s="223"/>
      <c r="R1472" s="223"/>
      <c r="S1472" s="223"/>
      <c r="T1472" s="223"/>
      <c r="U1472" s="314"/>
    </row>
    <row r="1473" spans="16:21">
      <c r="P1473" s="223"/>
      <c r="Q1473" s="223"/>
      <c r="R1473" s="223"/>
      <c r="S1473" s="223"/>
      <c r="T1473" s="223"/>
      <c r="U1473" s="314"/>
    </row>
    <row r="1474" spans="16:21">
      <c r="P1474" s="223"/>
      <c r="Q1474" s="223"/>
      <c r="R1474" s="223"/>
      <c r="S1474" s="223"/>
      <c r="T1474" s="223"/>
      <c r="U1474" s="314"/>
    </row>
    <row r="1475" spans="16:21">
      <c r="P1475" s="223"/>
      <c r="Q1475" s="223"/>
      <c r="R1475" s="223"/>
      <c r="S1475" s="223"/>
      <c r="T1475" s="223"/>
      <c r="U1475" s="314"/>
    </row>
    <row r="1476" spans="16:21">
      <c r="P1476" s="223"/>
      <c r="Q1476" s="223"/>
      <c r="R1476" s="223"/>
      <c r="S1476" s="223"/>
      <c r="T1476" s="223"/>
      <c r="U1476" s="314"/>
    </row>
    <row r="1477" spans="16:21">
      <c r="P1477" s="223"/>
      <c r="Q1477" s="223"/>
      <c r="R1477" s="223"/>
      <c r="S1477" s="223"/>
      <c r="T1477" s="223"/>
      <c r="U1477" s="314"/>
    </row>
    <row r="1478" spans="16:21">
      <c r="P1478" s="223"/>
      <c r="Q1478" s="223"/>
      <c r="R1478" s="223"/>
      <c r="S1478" s="223"/>
      <c r="T1478" s="223"/>
      <c r="U1478" s="314"/>
    </row>
    <row r="1479" spans="16:21">
      <c r="P1479" s="223"/>
      <c r="Q1479" s="223"/>
      <c r="R1479" s="223"/>
      <c r="S1479" s="223"/>
      <c r="T1479" s="223"/>
      <c r="U1479" s="314"/>
    </row>
    <row r="1480" spans="16:21">
      <c r="P1480" s="223"/>
      <c r="Q1480" s="223"/>
      <c r="R1480" s="223"/>
      <c r="S1480" s="223"/>
      <c r="T1480" s="223"/>
      <c r="U1480" s="314"/>
    </row>
    <row r="1481" spans="16:21">
      <c r="P1481" s="223"/>
      <c r="Q1481" s="223"/>
      <c r="R1481" s="223"/>
      <c r="S1481" s="223"/>
      <c r="T1481" s="223"/>
      <c r="U1481" s="314"/>
    </row>
    <row r="1482" spans="16:21">
      <c r="P1482" s="223"/>
      <c r="Q1482" s="223"/>
      <c r="R1482" s="223"/>
      <c r="S1482" s="223"/>
      <c r="T1482" s="223"/>
      <c r="U1482" s="314"/>
    </row>
    <row r="1483" spans="16:21">
      <c r="P1483" s="223"/>
      <c r="Q1483" s="223"/>
      <c r="R1483" s="223"/>
      <c r="S1483" s="223"/>
      <c r="T1483" s="223"/>
      <c r="U1483" s="314"/>
    </row>
    <row r="1484" spans="16:21">
      <c r="P1484" s="223"/>
      <c r="Q1484" s="223"/>
      <c r="R1484" s="223"/>
      <c r="S1484" s="223"/>
      <c r="T1484" s="223"/>
      <c r="U1484" s="314"/>
    </row>
    <row r="1485" spans="16:21">
      <c r="P1485" s="223"/>
      <c r="Q1485" s="223"/>
      <c r="R1485" s="223"/>
      <c r="S1485" s="223"/>
      <c r="T1485" s="223"/>
      <c r="U1485" s="314"/>
    </row>
    <row r="1486" spans="16:21">
      <c r="P1486" s="223"/>
      <c r="Q1486" s="223"/>
      <c r="R1486" s="223"/>
      <c r="S1486" s="223"/>
      <c r="T1486" s="223"/>
      <c r="U1486" s="314"/>
    </row>
    <row r="1487" spans="16:21">
      <c r="P1487" s="223"/>
      <c r="Q1487" s="223"/>
      <c r="R1487" s="223"/>
      <c r="S1487" s="223"/>
      <c r="T1487" s="223"/>
      <c r="U1487" s="314"/>
    </row>
    <row r="1488" spans="16:21">
      <c r="P1488" s="223"/>
      <c r="Q1488" s="223"/>
      <c r="R1488" s="223"/>
      <c r="S1488" s="223"/>
      <c r="T1488" s="223"/>
      <c r="U1488" s="314"/>
    </row>
    <row r="1489" spans="16:21">
      <c r="P1489" s="223"/>
      <c r="Q1489" s="223"/>
      <c r="R1489" s="223"/>
      <c r="S1489" s="223"/>
      <c r="T1489" s="223"/>
      <c r="U1489" s="314"/>
    </row>
    <row r="1490" spans="16:21">
      <c r="P1490" s="223"/>
      <c r="Q1490" s="223"/>
      <c r="R1490" s="223"/>
      <c r="S1490" s="223"/>
      <c r="T1490" s="223"/>
      <c r="U1490" s="314"/>
    </row>
    <row r="1491" spans="16:21">
      <c r="P1491" s="223"/>
      <c r="Q1491" s="223"/>
      <c r="R1491" s="223"/>
      <c r="S1491" s="223"/>
      <c r="T1491" s="223"/>
      <c r="U1491" s="314"/>
    </row>
    <row r="1492" spans="16:21">
      <c r="P1492" s="223"/>
      <c r="Q1492" s="223"/>
      <c r="R1492" s="223"/>
      <c r="S1492" s="223"/>
      <c r="T1492" s="223"/>
      <c r="U1492" s="314"/>
    </row>
    <row r="1493" spans="16:21">
      <c r="P1493" s="223"/>
      <c r="Q1493" s="223"/>
      <c r="R1493" s="223"/>
      <c r="S1493" s="223"/>
      <c r="T1493" s="223"/>
      <c r="U1493" s="314"/>
    </row>
    <row r="1494" spans="16:21">
      <c r="P1494" s="223"/>
      <c r="Q1494" s="223"/>
      <c r="R1494" s="223"/>
      <c r="S1494" s="223"/>
      <c r="T1494" s="223"/>
      <c r="U1494" s="314"/>
    </row>
    <row r="1495" spans="16:21">
      <c r="P1495" s="223"/>
      <c r="Q1495" s="223"/>
      <c r="R1495" s="223"/>
      <c r="S1495" s="223"/>
      <c r="T1495" s="223"/>
      <c r="U1495" s="314"/>
    </row>
    <row r="1496" spans="16:21">
      <c r="P1496" s="223"/>
      <c r="Q1496" s="223"/>
      <c r="R1496" s="223"/>
      <c r="S1496" s="223"/>
      <c r="T1496" s="223"/>
      <c r="U1496" s="314"/>
    </row>
    <row r="1497" spans="16:21">
      <c r="P1497" s="223"/>
      <c r="Q1497" s="223"/>
      <c r="R1497" s="223"/>
      <c r="S1497" s="223"/>
      <c r="T1497" s="223"/>
      <c r="U1497" s="314"/>
    </row>
    <row r="1498" spans="16:21">
      <c r="P1498" s="223"/>
      <c r="Q1498" s="223"/>
      <c r="R1498" s="223"/>
      <c r="S1498" s="223"/>
      <c r="T1498" s="223"/>
      <c r="U1498" s="314"/>
    </row>
    <row r="1499" spans="16:21">
      <c r="P1499" s="223"/>
      <c r="Q1499" s="223"/>
      <c r="R1499" s="223"/>
      <c r="S1499" s="223"/>
      <c r="T1499" s="223"/>
      <c r="U1499" s="314"/>
    </row>
    <row r="1500" spans="16:21">
      <c r="P1500" s="223"/>
      <c r="Q1500" s="223"/>
      <c r="R1500" s="223"/>
      <c r="S1500" s="223"/>
      <c r="T1500" s="223"/>
      <c r="U1500" s="314"/>
    </row>
    <row r="1501" spans="16:21">
      <c r="P1501" s="223"/>
      <c r="Q1501" s="223"/>
      <c r="R1501" s="223"/>
      <c r="S1501" s="223"/>
      <c r="T1501" s="223"/>
      <c r="U1501" s="314"/>
    </row>
    <row r="1502" spans="16:21">
      <c r="P1502" s="223"/>
      <c r="Q1502" s="223"/>
      <c r="R1502" s="223"/>
      <c r="S1502" s="223"/>
      <c r="T1502" s="223"/>
      <c r="U1502" s="314"/>
    </row>
    <row r="1503" spans="16:21">
      <c r="P1503" s="223"/>
      <c r="Q1503" s="223"/>
      <c r="R1503" s="223"/>
      <c r="S1503" s="223"/>
      <c r="T1503" s="223"/>
      <c r="U1503" s="314"/>
    </row>
    <row r="1504" spans="16:21">
      <c r="P1504" s="223"/>
      <c r="Q1504" s="223"/>
      <c r="R1504" s="223"/>
      <c r="S1504" s="223"/>
      <c r="T1504" s="223"/>
      <c r="U1504" s="314"/>
    </row>
    <row r="1505" spans="16:21">
      <c r="P1505" s="223"/>
      <c r="Q1505" s="223"/>
      <c r="R1505" s="223"/>
      <c r="S1505" s="223"/>
      <c r="T1505" s="223"/>
      <c r="U1505" s="314"/>
    </row>
    <row r="1506" spans="16:21">
      <c r="P1506" s="223"/>
      <c r="Q1506" s="223"/>
      <c r="R1506" s="223"/>
      <c r="S1506" s="223"/>
      <c r="T1506" s="223"/>
      <c r="U1506" s="314"/>
    </row>
    <row r="1507" spans="16:21">
      <c r="P1507" s="223"/>
      <c r="Q1507" s="223"/>
      <c r="R1507" s="223"/>
      <c r="S1507" s="223"/>
      <c r="T1507" s="223"/>
      <c r="U1507" s="314"/>
    </row>
    <row r="1508" spans="16:21">
      <c r="P1508" s="223"/>
      <c r="Q1508" s="223"/>
      <c r="R1508" s="223"/>
      <c r="S1508" s="223"/>
      <c r="T1508" s="223"/>
      <c r="U1508" s="314"/>
    </row>
    <row r="1509" spans="16:21">
      <c r="P1509" s="223"/>
      <c r="Q1509" s="223"/>
      <c r="R1509" s="223"/>
      <c r="S1509" s="223"/>
      <c r="T1509" s="223"/>
      <c r="U1509" s="314"/>
    </row>
    <row r="1510" spans="16:21">
      <c r="P1510" s="223"/>
      <c r="Q1510" s="223"/>
      <c r="R1510" s="223"/>
      <c r="S1510" s="223"/>
      <c r="T1510" s="223"/>
      <c r="U1510" s="314"/>
    </row>
    <row r="1511" spans="16:21">
      <c r="P1511" s="223"/>
      <c r="Q1511" s="223"/>
      <c r="R1511" s="223"/>
      <c r="S1511" s="223"/>
      <c r="T1511" s="223"/>
      <c r="U1511" s="314"/>
    </row>
    <row r="1512" spans="16:21">
      <c r="P1512" s="223"/>
      <c r="Q1512" s="223"/>
      <c r="R1512" s="223"/>
      <c r="S1512" s="223"/>
      <c r="T1512" s="223"/>
      <c r="U1512" s="314"/>
    </row>
    <row r="1513" spans="16:21">
      <c r="P1513" s="223"/>
      <c r="Q1513" s="223"/>
      <c r="R1513" s="223"/>
      <c r="S1513" s="223"/>
      <c r="T1513" s="223"/>
      <c r="U1513" s="314"/>
    </row>
    <row r="1514" spans="16:21">
      <c r="P1514" s="223"/>
      <c r="Q1514" s="223"/>
      <c r="R1514" s="223"/>
      <c r="S1514" s="223"/>
      <c r="T1514" s="223"/>
      <c r="U1514" s="314"/>
    </row>
    <row r="1515" spans="16:21">
      <c r="P1515" s="223"/>
      <c r="Q1515" s="223"/>
      <c r="R1515" s="223"/>
      <c r="S1515" s="223"/>
      <c r="T1515" s="223"/>
      <c r="U1515" s="314"/>
    </row>
    <row r="1516" spans="16:21">
      <c r="P1516" s="223"/>
      <c r="Q1516" s="223"/>
      <c r="R1516" s="223"/>
      <c r="S1516" s="223"/>
      <c r="T1516" s="223"/>
      <c r="U1516" s="314"/>
    </row>
    <row r="1517" spans="16:21">
      <c r="P1517" s="223"/>
      <c r="Q1517" s="223"/>
      <c r="R1517" s="223"/>
      <c r="S1517" s="223"/>
      <c r="T1517" s="223"/>
      <c r="U1517" s="314"/>
    </row>
    <row r="1518" spans="16:21">
      <c r="P1518" s="223"/>
      <c r="Q1518" s="223"/>
      <c r="R1518" s="223"/>
      <c r="S1518" s="223"/>
      <c r="T1518" s="223"/>
      <c r="U1518" s="314"/>
    </row>
    <row r="1519" spans="16:21">
      <c r="P1519" s="223"/>
      <c r="Q1519" s="223"/>
      <c r="R1519" s="223"/>
      <c r="S1519" s="223"/>
      <c r="T1519" s="223"/>
      <c r="U1519" s="314"/>
    </row>
    <row r="1520" spans="16:21">
      <c r="P1520" s="223"/>
      <c r="Q1520" s="223"/>
      <c r="R1520" s="223"/>
      <c r="S1520" s="223"/>
      <c r="T1520" s="223"/>
      <c r="U1520" s="314"/>
    </row>
    <row r="1521" spans="16:21">
      <c r="P1521" s="223"/>
      <c r="Q1521" s="223"/>
      <c r="R1521" s="223"/>
      <c r="S1521" s="223"/>
      <c r="T1521" s="223"/>
      <c r="U1521" s="314"/>
    </row>
    <row r="1522" spans="16:21">
      <c r="P1522" s="223"/>
      <c r="Q1522" s="223"/>
      <c r="R1522" s="223"/>
      <c r="S1522" s="223"/>
      <c r="T1522" s="223"/>
      <c r="U1522" s="314"/>
    </row>
    <row r="1523" spans="16:21">
      <c r="P1523" s="223"/>
      <c r="Q1523" s="223"/>
      <c r="R1523" s="223"/>
      <c r="S1523" s="223"/>
      <c r="T1523" s="223"/>
      <c r="U1523" s="314"/>
    </row>
    <row r="1524" spans="16:21">
      <c r="P1524" s="223"/>
      <c r="Q1524" s="223"/>
      <c r="R1524" s="223"/>
      <c r="S1524" s="223"/>
      <c r="T1524" s="223"/>
      <c r="U1524" s="314"/>
    </row>
    <row r="1525" spans="16:21">
      <c r="P1525" s="223"/>
      <c r="Q1525" s="223"/>
      <c r="R1525" s="223"/>
      <c r="S1525" s="223"/>
      <c r="T1525" s="223"/>
      <c r="U1525" s="314"/>
    </row>
    <row r="1526" spans="16:21">
      <c r="P1526" s="223"/>
      <c r="Q1526" s="223"/>
      <c r="R1526" s="223"/>
      <c r="S1526" s="223"/>
      <c r="T1526" s="223"/>
      <c r="U1526" s="314"/>
    </row>
    <row r="1527" spans="16:21">
      <c r="P1527" s="223"/>
      <c r="Q1527" s="223"/>
      <c r="R1527" s="223"/>
      <c r="S1527" s="223"/>
      <c r="T1527" s="223"/>
      <c r="U1527" s="314"/>
    </row>
    <row r="1528" spans="16:21">
      <c r="P1528" s="223"/>
      <c r="Q1528" s="223"/>
      <c r="R1528" s="223"/>
      <c r="S1528" s="223"/>
      <c r="T1528" s="223"/>
      <c r="U1528" s="314"/>
    </row>
    <row r="1529" spans="16:21">
      <c r="P1529" s="223"/>
      <c r="Q1529" s="223"/>
      <c r="R1529" s="223"/>
      <c r="S1529" s="223"/>
      <c r="T1529" s="223"/>
      <c r="U1529" s="314"/>
    </row>
    <row r="1530" spans="16:21">
      <c r="P1530" s="223"/>
      <c r="Q1530" s="223"/>
      <c r="R1530" s="223"/>
      <c r="S1530" s="223"/>
      <c r="T1530" s="223"/>
      <c r="U1530" s="314"/>
    </row>
    <row r="1531" spans="16:21">
      <c r="P1531" s="223"/>
      <c r="Q1531" s="223"/>
      <c r="R1531" s="223"/>
      <c r="S1531" s="223"/>
      <c r="T1531" s="223"/>
      <c r="U1531" s="314"/>
    </row>
    <row r="1532" spans="16:21">
      <c r="P1532" s="223"/>
      <c r="Q1532" s="223"/>
      <c r="R1532" s="223"/>
      <c r="S1532" s="223"/>
      <c r="T1532" s="223"/>
      <c r="U1532" s="314"/>
    </row>
    <row r="1533" spans="16:21">
      <c r="P1533" s="223"/>
      <c r="Q1533" s="223"/>
      <c r="R1533" s="223"/>
      <c r="S1533" s="223"/>
      <c r="T1533" s="223"/>
      <c r="U1533" s="314"/>
    </row>
    <row r="1534" spans="16:21">
      <c r="P1534" s="223"/>
      <c r="Q1534" s="223"/>
      <c r="R1534" s="223"/>
      <c r="S1534" s="223"/>
      <c r="T1534" s="223"/>
      <c r="U1534" s="314"/>
    </row>
    <row r="1535" spans="16:21">
      <c r="P1535" s="223"/>
      <c r="Q1535" s="223"/>
      <c r="R1535" s="223"/>
      <c r="S1535" s="223"/>
      <c r="T1535" s="223"/>
      <c r="U1535" s="314"/>
    </row>
    <row r="1536" spans="16:21">
      <c r="P1536" s="223"/>
      <c r="Q1536" s="223"/>
      <c r="R1536" s="223"/>
      <c r="S1536" s="223"/>
      <c r="T1536" s="223"/>
      <c r="U1536" s="314"/>
    </row>
    <row r="1537" spans="16:21">
      <c r="P1537" s="223"/>
      <c r="Q1537" s="223"/>
      <c r="R1537" s="223"/>
      <c r="S1537" s="223"/>
      <c r="T1537" s="223"/>
      <c r="U1537" s="314"/>
    </row>
    <row r="1538" spans="16:21">
      <c r="P1538" s="223"/>
      <c r="Q1538" s="223"/>
      <c r="R1538" s="223"/>
      <c r="S1538" s="223"/>
      <c r="T1538" s="223"/>
      <c r="U1538" s="314"/>
    </row>
    <row r="1539" spans="16:21">
      <c r="P1539" s="223"/>
      <c r="Q1539" s="223"/>
      <c r="R1539" s="223"/>
      <c r="S1539" s="223"/>
      <c r="T1539" s="223"/>
      <c r="U1539" s="314"/>
    </row>
    <row r="1540" spans="16:21">
      <c r="P1540" s="223"/>
      <c r="Q1540" s="223"/>
      <c r="R1540" s="223"/>
      <c r="S1540" s="223"/>
      <c r="T1540" s="223"/>
      <c r="U1540" s="314"/>
    </row>
    <row r="1541" spans="16:21">
      <c r="P1541" s="223"/>
      <c r="Q1541" s="223"/>
      <c r="R1541" s="223"/>
      <c r="S1541" s="223"/>
      <c r="T1541" s="223"/>
      <c r="U1541" s="314"/>
    </row>
    <row r="1542" spans="16:21">
      <c r="P1542" s="223"/>
      <c r="Q1542" s="223"/>
      <c r="R1542" s="223"/>
      <c r="S1542" s="223"/>
      <c r="T1542" s="223"/>
      <c r="U1542" s="314"/>
    </row>
    <row r="1543" spans="16:21">
      <c r="P1543" s="223"/>
      <c r="Q1543" s="223"/>
      <c r="R1543" s="223"/>
      <c r="S1543" s="223"/>
      <c r="T1543" s="223"/>
      <c r="U1543" s="314"/>
    </row>
    <row r="1544" spans="16:21">
      <c r="P1544" s="223"/>
      <c r="Q1544" s="223"/>
      <c r="R1544" s="223"/>
      <c r="S1544" s="223"/>
      <c r="T1544" s="223"/>
      <c r="U1544" s="314"/>
    </row>
    <row r="1545" spans="16:21">
      <c r="P1545" s="223"/>
      <c r="Q1545" s="223"/>
      <c r="R1545" s="223"/>
      <c r="S1545" s="223"/>
      <c r="T1545" s="223"/>
      <c r="U1545" s="314"/>
    </row>
    <row r="1546" spans="16:21">
      <c r="P1546" s="223"/>
      <c r="Q1546" s="223"/>
      <c r="R1546" s="223"/>
      <c r="S1546" s="223"/>
      <c r="T1546" s="223"/>
      <c r="U1546" s="314"/>
    </row>
    <row r="1547" spans="16:21">
      <c r="P1547" s="223"/>
      <c r="Q1547" s="223"/>
      <c r="R1547" s="223"/>
      <c r="S1547" s="223"/>
      <c r="T1547" s="223"/>
      <c r="U1547" s="314"/>
    </row>
    <row r="1548" spans="16:21">
      <c r="P1548" s="223"/>
      <c r="Q1548" s="223"/>
      <c r="R1548" s="223"/>
      <c r="S1548" s="223"/>
      <c r="T1548" s="223"/>
      <c r="U1548" s="314"/>
    </row>
    <row r="1549" spans="16:21">
      <c r="P1549" s="223"/>
      <c r="Q1549" s="223"/>
      <c r="R1549" s="223"/>
      <c r="S1549" s="223"/>
      <c r="T1549" s="223"/>
      <c r="U1549" s="314"/>
    </row>
    <row r="1550" spans="16:21">
      <c r="P1550" s="223"/>
      <c r="Q1550" s="223"/>
      <c r="R1550" s="223"/>
      <c r="S1550" s="223"/>
      <c r="T1550" s="223"/>
      <c r="U1550" s="314"/>
    </row>
    <row r="1551" spans="16:21">
      <c r="P1551" s="223"/>
      <c r="Q1551" s="223"/>
      <c r="R1551" s="223"/>
      <c r="S1551" s="223"/>
      <c r="T1551" s="223"/>
      <c r="U1551" s="314"/>
    </row>
    <row r="1552" spans="16:21">
      <c r="P1552" s="223"/>
      <c r="Q1552" s="223"/>
      <c r="R1552" s="223"/>
      <c r="S1552" s="223"/>
      <c r="T1552" s="223"/>
      <c r="U1552" s="314"/>
    </row>
    <row r="1553" spans="16:21">
      <c r="P1553" s="223"/>
      <c r="Q1553" s="223"/>
      <c r="R1553" s="223"/>
      <c r="S1553" s="223"/>
      <c r="T1553" s="223"/>
      <c r="U1553" s="314"/>
    </row>
    <row r="1554" spans="16:21">
      <c r="P1554" s="223"/>
      <c r="Q1554" s="223"/>
      <c r="R1554" s="223"/>
      <c r="S1554" s="223"/>
      <c r="T1554" s="223"/>
      <c r="U1554" s="314"/>
    </row>
    <row r="1555" spans="16:21">
      <c r="P1555" s="223"/>
      <c r="Q1555" s="223"/>
      <c r="R1555" s="223"/>
      <c r="S1555" s="223"/>
      <c r="T1555" s="223"/>
      <c r="U1555" s="314"/>
    </row>
    <row r="1556" spans="16:21">
      <c r="P1556" s="223"/>
      <c r="Q1556" s="223"/>
      <c r="R1556" s="223"/>
      <c r="S1556" s="223"/>
      <c r="T1556" s="223"/>
      <c r="U1556" s="314"/>
    </row>
    <row r="1557" spans="16:21">
      <c r="P1557" s="223"/>
      <c r="Q1557" s="223"/>
      <c r="R1557" s="223"/>
      <c r="S1557" s="223"/>
      <c r="T1557" s="223"/>
      <c r="U1557" s="314"/>
    </row>
    <row r="1558" spans="16:21">
      <c r="P1558" s="223"/>
      <c r="Q1558" s="223"/>
      <c r="R1558" s="223"/>
      <c r="S1558" s="223"/>
      <c r="T1558" s="223"/>
      <c r="U1558" s="314"/>
    </row>
    <row r="1559" spans="16:21">
      <c r="P1559" s="223"/>
      <c r="Q1559" s="223"/>
      <c r="R1559" s="223"/>
      <c r="S1559" s="223"/>
      <c r="T1559" s="223"/>
      <c r="U1559" s="314"/>
    </row>
    <row r="1560" spans="16:21">
      <c r="P1560" s="223"/>
      <c r="Q1560" s="223"/>
      <c r="R1560" s="223"/>
      <c r="S1560" s="223"/>
      <c r="T1560" s="223"/>
      <c r="U1560" s="314"/>
    </row>
    <row r="1561" spans="16:21">
      <c r="P1561" s="223"/>
      <c r="Q1561" s="223"/>
      <c r="R1561" s="223"/>
      <c r="S1561" s="223"/>
      <c r="T1561" s="223"/>
      <c r="U1561" s="314"/>
    </row>
    <row r="1562" spans="16:21">
      <c r="P1562" s="223"/>
      <c r="Q1562" s="223"/>
      <c r="R1562" s="223"/>
      <c r="S1562" s="223"/>
      <c r="T1562" s="223"/>
      <c r="U1562" s="314"/>
    </row>
    <row r="1563" spans="16:21">
      <c r="P1563" s="223"/>
      <c r="Q1563" s="223"/>
      <c r="R1563" s="223"/>
      <c r="S1563" s="223"/>
      <c r="T1563" s="223"/>
      <c r="U1563" s="314"/>
    </row>
    <row r="1564" spans="16:21">
      <c r="P1564" s="223"/>
      <c r="Q1564" s="223"/>
      <c r="R1564" s="223"/>
      <c r="S1564" s="223"/>
      <c r="T1564" s="223"/>
      <c r="U1564" s="314"/>
    </row>
    <row r="1565" spans="16:21">
      <c r="P1565" s="223"/>
      <c r="Q1565" s="223"/>
      <c r="R1565" s="223"/>
      <c r="S1565" s="223"/>
      <c r="T1565" s="223"/>
      <c r="U1565" s="314"/>
    </row>
    <row r="1566" spans="16:21">
      <c r="P1566" s="223"/>
      <c r="Q1566" s="223"/>
      <c r="R1566" s="223"/>
      <c r="S1566" s="223"/>
      <c r="T1566" s="223"/>
      <c r="U1566" s="314"/>
    </row>
    <row r="1567" spans="16:21">
      <c r="P1567" s="223"/>
      <c r="Q1567" s="223"/>
      <c r="R1567" s="223"/>
      <c r="S1567" s="223"/>
      <c r="T1567" s="223"/>
      <c r="U1567" s="314"/>
    </row>
    <row r="1568" spans="16:21">
      <c r="P1568" s="223"/>
      <c r="Q1568" s="223"/>
      <c r="R1568" s="223"/>
      <c r="S1568" s="223"/>
      <c r="T1568" s="223"/>
      <c r="U1568" s="314"/>
    </row>
    <row r="1569" spans="16:21">
      <c r="P1569" s="223"/>
      <c r="Q1569" s="223"/>
      <c r="R1569" s="223"/>
      <c r="S1569" s="223"/>
      <c r="T1569" s="223"/>
      <c r="U1569" s="314"/>
    </row>
    <row r="1570" spans="16:21">
      <c r="P1570" s="223"/>
      <c r="Q1570" s="223"/>
      <c r="R1570" s="223"/>
      <c r="S1570" s="223"/>
      <c r="T1570" s="223"/>
      <c r="U1570" s="314"/>
    </row>
    <row r="1571" spans="16:21">
      <c r="P1571" s="223"/>
      <c r="Q1571" s="223"/>
      <c r="R1571" s="223"/>
      <c r="S1571" s="223"/>
      <c r="T1571" s="223"/>
      <c r="U1571" s="314"/>
    </row>
    <row r="1572" spans="16:21">
      <c r="P1572" s="223"/>
      <c r="Q1572" s="223"/>
      <c r="R1572" s="223"/>
      <c r="S1572" s="223"/>
      <c r="T1572" s="223"/>
      <c r="U1572" s="314"/>
    </row>
    <row r="1573" spans="16:21">
      <c r="P1573" s="223"/>
      <c r="Q1573" s="223"/>
      <c r="R1573" s="223"/>
      <c r="S1573" s="223"/>
      <c r="T1573" s="223"/>
      <c r="U1573" s="314"/>
    </row>
    <row r="1574" spans="16:21">
      <c r="P1574" s="223"/>
      <c r="Q1574" s="223"/>
      <c r="R1574" s="223"/>
      <c r="S1574" s="223"/>
      <c r="T1574" s="223"/>
      <c r="U1574" s="314"/>
    </row>
    <row r="1575" spans="16:21">
      <c r="P1575" s="223"/>
      <c r="Q1575" s="223"/>
      <c r="R1575" s="223"/>
      <c r="S1575" s="223"/>
      <c r="T1575" s="223"/>
      <c r="U1575" s="314"/>
    </row>
    <row r="1576" spans="16:21">
      <c r="P1576" s="223"/>
      <c r="Q1576" s="223"/>
      <c r="R1576" s="223"/>
      <c r="S1576" s="223"/>
      <c r="T1576" s="223"/>
      <c r="U1576" s="314"/>
    </row>
    <row r="1577" spans="16:21">
      <c r="P1577" s="223"/>
      <c r="Q1577" s="223"/>
      <c r="R1577" s="223"/>
      <c r="S1577" s="223"/>
      <c r="T1577" s="223"/>
      <c r="U1577" s="314"/>
    </row>
    <row r="1578" spans="16:21">
      <c r="P1578" s="223"/>
      <c r="Q1578" s="223"/>
      <c r="R1578" s="223"/>
      <c r="S1578" s="223"/>
      <c r="T1578" s="223"/>
      <c r="U1578" s="314"/>
    </row>
    <row r="1579" spans="16:21">
      <c r="P1579" s="223"/>
      <c r="Q1579" s="223"/>
      <c r="R1579" s="223"/>
      <c r="S1579" s="223"/>
      <c r="T1579" s="223"/>
      <c r="U1579" s="314"/>
    </row>
    <row r="1580" spans="16:21">
      <c r="P1580" s="223"/>
      <c r="Q1580" s="223"/>
      <c r="R1580" s="223"/>
      <c r="S1580" s="223"/>
      <c r="T1580" s="223"/>
      <c r="U1580" s="314"/>
    </row>
    <row r="1581" spans="16:21">
      <c r="P1581" s="223"/>
      <c r="Q1581" s="223"/>
      <c r="R1581" s="223"/>
      <c r="S1581" s="223"/>
      <c r="T1581" s="223"/>
      <c r="U1581" s="314"/>
    </row>
    <row r="1582" spans="16:21">
      <c r="P1582" s="223"/>
      <c r="Q1582" s="223"/>
      <c r="R1582" s="223"/>
      <c r="S1582" s="223"/>
      <c r="T1582" s="223"/>
      <c r="U1582" s="314"/>
    </row>
    <row r="1583" spans="16:21">
      <c r="P1583" s="223"/>
      <c r="Q1583" s="223"/>
      <c r="R1583" s="223"/>
      <c r="S1583" s="223"/>
      <c r="T1583" s="223"/>
      <c r="U1583" s="314"/>
    </row>
    <row r="1584" spans="16:21">
      <c r="P1584" s="223"/>
      <c r="Q1584" s="223"/>
      <c r="R1584" s="223"/>
      <c r="S1584" s="223"/>
      <c r="T1584" s="223"/>
      <c r="U1584" s="314"/>
    </row>
    <row r="1585" spans="16:21">
      <c r="P1585" s="223"/>
      <c r="Q1585" s="223"/>
      <c r="R1585" s="223"/>
      <c r="S1585" s="223"/>
      <c r="T1585" s="223"/>
      <c r="U1585" s="314"/>
    </row>
    <row r="1586" spans="16:21">
      <c r="P1586" s="223"/>
      <c r="Q1586" s="223"/>
      <c r="R1586" s="223"/>
      <c r="S1586" s="223"/>
      <c r="T1586" s="223"/>
      <c r="U1586" s="314"/>
    </row>
    <row r="1587" spans="16:21">
      <c r="P1587" s="223"/>
      <c r="Q1587" s="223"/>
      <c r="R1587" s="223"/>
      <c r="S1587" s="223"/>
      <c r="T1587" s="223"/>
      <c r="U1587" s="314"/>
    </row>
    <row r="1588" spans="16:21">
      <c r="P1588" s="223"/>
      <c r="Q1588" s="223"/>
      <c r="R1588" s="223"/>
      <c r="S1588" s="223"/>
      <c r="T1588" s="223"/>
      <c r="U1588" s="314"/>
    </row>
    <row r="1589" spans="16:21">
      <c r="P1589" s="223"/>
      <c r="Q1589" s="223"/>
      <c r="R1589" s="223"/>
      <c r="S1589" s="223"/>
      <c r="T1589" s="223"/>
      <c r="U1589" s="314"/>
    </row>
    <row r="1590" spans="16:21">
      <c r="P1590" s="223"/>
      <c r="Q1590" s="223"/>
      <c r="R1590" s="223"/>
      <c r="S1590" s="223"/>
      <c r="T1590" s="223"/>
      <c r="U1590" s="314"/>
    </row>
    <row r="1591" spans="16:21">
      <c r="P1591" s="223"/>
      <c r="Q1591" s="223"/>
      <c r="R1591" s="223"/>
      <c r="S1591" s="223"/>
      <c r="T1591" s="223"/>
      <c r="U1591" s="314"/>
    </row>
    <row r="1592" spans="16:21">
      <c r="P1592" s="223"/>
      <c r="Q1592" s="223"/>
      <c r="R1592" s="223"/>
      <c r="S1592" s="223"/>
      <c r="T1592" s="223"/>
      <c r="U1592" s="314"/>
    </row>
    <row r="1593" spans="16:21">
      <c r="P1593" s="223"/>
      <c r="Q1593" s="223"/>
      <c r="R1593" s="223"/>
      <c r="S1593" s="223"/>
      <c r="T1593" s="223"/>
      <c r="U1593" s="314"/>
    </row>
    <row r="1594" spans="16:21">
      <c r="P1594" s="223"/>
      <c r="Q1594" s="223"/>
      <c r="R1594" s="223"/>
      <c r="S1594" s="223"/>
      <c r="T1594" s="223"/>
      <c r="U1594" s="314"/>
    </row>
    <row r="1595" spans="16:21">
      <c r="P1595" s="223"/>
      <c r="Q1595" s="223"/>
      <c r="R1595" s="223"/>
      <c r="S1595" s="223"/>
      <c r="T1595" s="223"/>
      <c r="U1595" s="314"/>
    </row>
    <row r="1596" spans="16:21">
      <c r="P1596" s="223"/>
      <c r="Q1596" s="223"/>
      <c r="R1596" s="223"/>
      <c r="S1596" s="223"/>
      <c r="T1596" s="223"/>
      <c r="U1596" s="314"/>
    </row>
    <row r="1597" spans="16:21">
      <c r="P1597" s="223"/>
      <c r="Q1597" s="223"/>
      <c r="R1597" s="223"/>
      <c r="S1597" s="223"/>
      <c r="T1597" s="223"/>
      <c r="U1597" s="314"/>
    </row>
    <row r="1598" spans="16:21">
      <c r="P1598" s="223"/>
      <c r="Q1598" s="223"/>
      <c r="R1598" s="223"/>
      <c r="S1598" s="223"/>
      <c r="T1598" s="223"/>
      <c r="U1598" s="314"/>
    </row>
    <row r="1599" spans="16:21">
      <c r="P1599" s="223"/>
      <c r="Q1599" s="223"/>
      <c r="R1599" s="223"/>
      <c r="S1599" s="223"/>
      <c r="T1599" s="223"/>
      <c r="U1599" s="314"/>
    </row>
    <row r="1600" spans="16:21">
      <c r="P1600" s="223"/>
      <c r="Q1600" s="223"/>
      <c r="R1600" s="223"/>
      <c r="S1600" s="223"/>
      <c r="T1600" s="223"/>
      <c r="U1600" s="314"/>
    </row>
    <row r="1601" spans="16:21">
      <c r="P1601" s="223"/>
      <c r="Q1601" s="223"/>
      <c r="R1601" s="223"/>
      <c r="S1601" s="223"/>
      <c r="T1601" s="223"/>
      <c r="U1601" s="314"/>
    </row>
    <row r="1602" spans="16:21">
      <c r="P1602" s="223"/>
      <c r="Q1602" s="223"/>
      <c r="R1602" s="223"/>
      <c r="S1602" s="223"/>
      <c r="T1602" s="223"/>
      <c r="U1602" s="314"/>
    </row>
    <row r="1603" spans="16:21">
      <c r="P1603" s="223"/>
      <c r="Q1603" s="223"/>
      <c r="R1603" s="223"/>
      <c r="S1603" s="223"/>
      <c r="T1603" s="223"/>
      <c r="U1603" s="314"/>
    </row>
    <row r="1604" spans="16:21">
      <c r="P1604" s="223"/>
      <c r="Q1604" s="223"/>
      <c r="R1604" s="223"/>
      <c r="S1604" s="223"/>
      <c r="T1604" s="223"/>
      <c r="U1604" s="314"/>
    </row>
    <row r="1605" spans="16:21">
      <c r="P1605" s="223"/>
      <c r="Q1605" s="223"/>
      <c r="R1605" s="223"/>
      <c r="S1605" s="223"/>
      <c r="T1605" s="223"/>
      <c r="U1605" s="314"/>
    </row>
    <row r="1606" spans="16:21">
      <c r="P1606" s="223"/>
      <c r="Q1606" s="223"/>
      <c r="R1606" s="223"/>
      <c r="S1606" s="223"/>
      <c r="T1606" s="223"/>
      <c r="U1606" s="314"/>
    </row>
    <row r="1607" spans="16:21">
      <c r="P1607" s="223"/>
      <c r="Q1607" s="223"/>
      <c r="R1607" s="223"/>
      <c r="S1607" s="223"/>
      <c r="T1607" s="223"/>
      <c r="U1607" s="314"/>
    </row>
    <row r="1608" spans="16:21">
      <c r="P1608" s="223"/>
      <c r="Q1608" s="223"/>
      <c r="R1608" s="223"/>
      <c r="S1608" s="223"/>
      <c r="T1608" s="223"/>
      <c r="U1608" s="314"/>
    </row>
    <row r="1609" spans="16:21">
      <c r="P1609" s="223"/>
      <c r="Q1609" s="223"/>
      <c r="R1609" s="223"/>
      <c r="S1609" s="223"/>
      <c r="T1609" s="223"/>
      <c r="U1609" s="314"/>
    </row>
    <row r="1610" spans="16:21">
      <c r="P1610" s="223"/>
      <c r="Q1610" s="223"/>
      <c r="R1610" s="223"/>
      <c r="S1610" s="223"/>
      <c r="T1610" s="223"/>
      <c r="U1610" s="314"/>
    </row>
    <row r="1611" spans="16:21">
      <c r="P1611" s="223"/>
      <c r="Q1611" s="223"/>
      <c r="R1611" s="223"/>
      <c r="S1611" s="223"/>
      <c r="T1611" s="223"/>
      <c r="U1611" s="314"/>
    </row>
    <row r="1612" spans="16:21">
      <c r="P1612" s="223"/>
      <c r="Q1612" s="223"/>
      <c r="R1612" s="223"/>
      <c r="S1612" s="223"/>
      <c r="T1612" s="223"/>
      <c r="U1612" s="314"/>
    </row>
    <row r="1613" spans="16:21">
      <c r="P1613" s="223"/>
      <c r="Q1613" s="223"/>
      <c r="R1613" s="223"/>
      <c r="S1613" s="223"/>
      <c r="T1613" s="223"/>
      <c r="U1613" s="314"/>
    </row>
    <row r="1614" spans="16:21">
      <c r="P1614" s="223"/>
      <c r="Q1614" s="223"/>
      <c r="R1614" s="223"/>
      <c r="S1614" s="223"/>
      <c r="T1614" s="223"/>
      <c r="U1614" s="314"/>
    </row>
    <row r="1615" spans="16:21">
      <c r="P1615" s="223"/>
      <c r="Q1615" s="223"/>
      <c r="R1615" s="223"/>
      <c r="S1615" s="223"/>
      <c r="T1615" s="223"/>
      <c r="U1615" s="314"/>
    </row>
    <row r="1616" spans="16:21">
      <c r="P1616" s="223"/>
      <c r="Q1616" s="223"/>
      <c r="R1616" s="223"/>
      <c r="S1616" s="223"/>
      <c r="T1616" s="223"/>
      <c r="U1616" s="314"/>
    </row>
    <row r="1617" spans="16:21">
      <c r="P1617" s="223"/>
      <c r="Q1617" s="223"/>
      <c r="R1617" s="223"/>
      <c r="S1617" s="223"/>
      <c r="T1617" s="223"/>
      <c r="U1617" s="314"/>
    </row>
    <row r="1618" spans="16:21">
      <c r="P1618" s="223"/>
      <c r="Q1618" s="223"/>
      <c r="R1618" s="223"/>
      <c r="S1618" s="223"/>
      <c r="T1618" s="223"/>
      <c r="U1618" s="314"/>
    </row>
    <row r="1619" spans="16:21">
      <c r="P1619" s="223"/>
      <c r="Q1619" s="223"/>
      <c r="R1619" s="223"/>
      <c r="S1619" s="223"/>
      <c r="T1619" s="223"/>
      <c r="U1619" s="314"/>
    </row>
    <row r="1620" spans="16:21">
      <c r="P1620" s="223"/>
      <c r="Q1620" s="223"/>
      <c r="R1620" s="223"/>
      <c r="S1620" s="223"/>
      <c r="T1620" s="223"/>
      <c r="U1620" s="314"/>
    </row>
    <row r="1621" spans="16:21">
      <c r="P1621" s="223"/>
      <c r="Q1621" s="223"/>
      <c r="R1621" s="223"/>
      <c r="S1621" s="223"/>
      <c r="T1621" s="223"/>
      <c r="U1621" s="314"/>
    </row>
    <row r="1622" spans="16:21">
      <c r="P1622" s="223"/>
      <c r="Q1622" s="223"/>
      <c r="R1622" s="223"/>
      <c r="S1622" s="223"/>
      <c r="T1622" s="223"/>
      <c r="U1622" s="314"/>
    </row>
    <row r="1623" spans="16:21">
      <c r="P1623" s="223"/>
      <c r="Q1623" s="223"/>
      <c r="R1623" s="223"/>
      <c r="S1623" s="223"/>
      <c r="T1623" s="223"/>
      <c r="U1623" s="314"/>
    </row>
    <row r="1624" spans="16:21">
      <c r="P1624" s="223"/>
      <c r="Q1624" s="223"/>
      <c r="R1624" s="223"/>
      <c r="S1624" s="223"/>
      <c r="T1624" s="223"/>
      <c r="U1624" s="314"/>
    </row>
    <row r="1625" spans="16:21">
      <c r="P1625" s="223"/>
      <c r="Q1625" s="223"/>
      <c r="R1625" s="223"/>
      <c r="S1625" s="223"/>
      <c r="T1625" s="223"/>
      <c r="U1625" s="314"/>
    </row>
    <row r="1626" spans="16:21">
      <c r="P1626" s="223"/>
      <c r="Q1626" s="223"/>
      <c r="R1626" s="223"/>
      <c r="S1626" s="223"/>
      <c r="T1626" s="223"/>
      <c r="U1626" s="314"/>
    </row>
    <row r="1627" spans="16:21">
      <c r="P1627" s="223"/>
      <c r="Q1627" s="223"/>
      <c r="R1627" s="223"/>
      <c r="S1627" s="223"/>
      <c r="T1627" s="223"/>
      <c r="U1627" s="314"/>
    </row>
    <row r="1628" spans="16:21">
      <c r="P1628" s="223"/>
      <c r="Q1628" s="223"/>
      <c r="R1628" s="223"/>
      <c r="S1628" s="223"/>
      <c r="T1628" s="223"/>
      <c r="U1628" s="314"/>
    </row>
    <row r="1629" spans="16:21">
      <c r="P1629" s="223"/>
      <c r="Q1629" s="223"/>
      <c r="R1629" s="223"/>
      <c r="S1629" s="223"/>
      <c r="T1629" s="223"/>
      <c r="U1629" s="314"/>
    </row>
    <row r="1630" spans="16:21">
      <c r="P1630" s="223"/>
      <c r="Q1630" s="223"/>
      <c r="R1630" s="223"/>
      <c r="S1630" s="223"/>
      <c r="T1630" s="223"/>
      <c r="U1630" s="314"/>
    </row>
    <row r="1631" spans="16:21">
      <c r="P1631" s="223"/>
      <c r="Q1631" s="223"/>
      <c r="R1631" s="223"/>
      <c r="S1631" s="223"/>
      <c r="T1631" s="223"/>
      <c r="U1631" s="314"/>
    </row>
    <row r="1632" spans="16:21">
      <c r="P1632" s="223"/>
      <c r="Q1632" s="223"/>
      <c r="R1632" s="223"/>
      <c r="S1632" s="223"/>
      <c r="T1632" s="223"/>
      <c r="U1632" s="314"/>
    </row>
    <row r="1633" spans="16:21">
      <c r="P1633" s="223"/>
      <c r="Q1633" s="223"/>
      <c r="R1633" s="223"/>
      <c r="S1633" s="223"/>
      <c r="T1633" s="223"/>
      <c r="U1633" s="314"/>
    </row>
    <row r="1634" spans="16:21">
      <c r="P1634" s="223"/>
      <c r="Q1634" s="223"/>
      <c r="R1634" s="223"/>
      <c r="S1634" s="223"/>
      <c r="T1634" s="223"/>
      <c r="U1634" s="314"/>
    </row>
    <row r="1635" spans="16:21">
      <c r="P1635" s="223"/>
      <c r="Q1635" s="223"/>
      <c r="R1635" s="223"/>
      <c r="S1635" s="223"/>
      <c r="T1635" s="223"/>
      <c r="U1635" s="314"/>
    </row>
    <row r="1636" spans="16:21">
      <c r="P1636" s="223"/>
      <c r="Q1636" s="223"/>
      <c r="R1636" s="223"/>
      <c r="S1636" s="223"/>
      <c r="T1636" s="223"/>
      <c r="U1636" s="314"/>
    </row>
    <row r="1637" spans="16:21">
      <c r="P1637" s="223"/>
      <c r="Q1637" s="223"/>
      <c r="R1637" s="223"/>
      <c r="S1637" s="223"/>
      <c r="T1637" s="223"/>
      <c r="U1637" s="314"/>
    </row>
    <row r="1638" spans="16:21">
      <c r="P1638" s="223"/>
      <c r="Q1638" s="223"/>
      <c r="R1638" s="223"/>
      <c r="S1638" s="223"/>
      <c r="T1638" s="223"/>
      <c r="U1638" s="314"/>
    </row>
    <row r="1639" spans="16:21">
      <c r="P1639" s="223"/>
      <c r="Q1639" s="223"/>
      <c r="R1639" s="223"/>
      <c r="S1639" s="223"/>
      <c r="T1639" s="223"/>
      <c r="U1639" s="314"/>
    </row>
    <row r="1640" spans="16:21">
      <c r="P1640" s="223"/>
      <c r="Q1640" s="223"/>
      <c r="R1640" s="223"/>
      <c r="S1640" s="223"/>
      <c r="T1640" s="223"/>
      <c r="U1640" s="314"/>
    </row>
    <row r="1641" spans="16:21">
      <c r="P1641" s="223"/>
      <c r="Q1641" s="223"/>
      <c r="R1641" s="223"/>
      <c r="S1641" s="223"/>
      <c r="T1641" s="223"/>
      <c r="U1641" s="314"/>
    </row>
    <row r="1642" spans="16:21">
      <c r="P1642" s="223"/>
      <c r="Q1642" s="223"/>
      <c r="R1642" s="223"/>
      <c r="S1642" s="223"/>
      <c r="T1642" s="223"/>
      <c r="U1642" s="314"/>
    </row>
    <row r="1643" spans="16:21">
      <c r="P1643" s="223"/>
      <c r="Q1643" s="223"/>
      <c r="R1643" s="223"/>
      <c r="S1643" s="223"/>
      <c r="T1643" s="223"/>
      <c r="U1643" s="314"/>
    </row>
    <row r="1644" spans="16:21">
      <c r="P1644" s="223"/>
      <c r="Q1644" s="223"/>
      <c r="R1644" s="223"/>
      <c r="S1644" s="223"/>
      <c r="T1644" s="223"/>
      <c r="U1644" s="314"/>
    </row>
    <row r="1645" spans="16:21">
      <c r="P1645" s="223"/>
      <c r="Q1645" s="223"/>
      <c r="R1645" s="223"/>
      <c r="S1645" s="223"/>
      <c r="T1645" s="223"/>
      <c r="U1645" s="314"/>
    </row>
    <row r="1646" spans="16:21">
      <c r="P1646" s="223"/>
      <c r="Q1646" s="223"/>
      <c r="R1646" s="223"/>
      <c r="S1646" s="223"/>
      <c r="T1646" s="223"/>
      <c r="U1646" s="314"/>
    </row>
    <row r="1647" spans="16:21">
      <c r="P1647" s="223"/>
      <c r="Q1647" s="223"/>
      <c r="R1647" s="223"/>
      <c r="S1647" s="223"/>
      <c r="T1647" s="223"/>
      <c r="U1647" s="314"/>
    </row>
    <row r="1648" spans="16:21">
      <c r="P1648" s="223"/>
      <c r="Q1648" s="223"/>
      <c r="R1648" s="223"/>
      <c r="S1648" s="223"/>
      <c r="T1648" s="223"/>
      <c r="U1648" s="314"/>
    </row>
    <row r="1649" spans="16:21">
      <c r="P1649" s="223"/>
      <c r="Q1649" s="223"/>
      <c r="R1649" s="223"/>
      <c r="S1649" s="223"/>
      <c r="T1649" s="223"/>
      <c r="U1649" s="314"/>
    </row>
    <row r="1650" spans="16:21">
      <c r="P1650" s="223"/>
      <c r="Q1650" s="223"/>
      <c r="R1650" s="223"/>
      <c r="S1650" s="223"/>
      <c r="T1650" s="223"/>
      <c r="U1650" s="314"/>
    </row>
    <row r="1651" spans="16:21">
      <c r="P1651" s="223"/>
      <c r="Q1651" s="223"/>
      <c r="R1651" s="223"/>
      <c r="S1651" s="223"/>
      <c r="T1651" s="223"/>
      <c r="U1651" s="314"/>
    </row>
    <row r="1652" spans="16:21">
      <c r="P1652" s="223"/>
      <c r="Q1652" s="223"/>
      <c r="R1652" s="223"/>
      <c r="S1652" s="223"/>
      <c r="T1652" s="223"/>
      <c r="U1652" s="314"/>
    </row>
    <row r="1653" spans="16:21">
      <c r="P1653" s="223"/>
      <c r="Q1653" s="223"/>
      <c r="R1653" s="223"/>
      <c r="S1653" s="223"/>
      <c r="T1653" s="223"/>
      <c r="U1653" s="314"/>
    </row>
    <row r="1654" spans="16:21">
      <c r="P1654" s="223"/>
      <c r="Q1654" s="223"/>
      <c r="R1654" s="223"/>
      <c r="S1654" s="223"/>
      <c r="T1654" s="223"/>
      <c r="U1654" s="314"/>
    </row>
    <row r="1655" spans="16:21">
      <c r="P1655" s="223"/>
      <c r="Q1655" s="223"/>
      <c r="R1655" s="223"/>
      <c r="S1655" s="223"/>
      <c r="T1655" s="223"/>
      <c r="U1655" s="314"/>
    </row>
    <row r="1656" spans="16:21">
      <c r="P1656" s="223"/>
      <c r="Q1656" s="223"/>
      <c r="R1656" s="223"/>
      <c r="S1656" s="223"/>
      <c r="T1656" s="223"/>
      <c r="U1656" s="314"/>
    </row>
    <row r="1657" spans="16:21">
      <c r="P1657" s="223"/>
      <c r="Q1657" s="223"/>
      <c r="R1657" s="223"/>
      <c r="S1657" s="223"/>
      <c r="T1657" s="223"/>
      <c r="U1657" s="314"/>
    </row>
    <row r="1658" spans="16:21">
      <c r="P1658" s="223"/>
      <c r="Q1658" s="223"/>
      <c r="R1658" s="223"/>
      <c r="S1658" s="223"/>
      <c r="T1658" s="223"/>
      <c r="U1658" s="314"/>
    </row>
    <row r="1659" spans="16:21">
      <c r="P1659" s="223"/>
      <c r="Q1659" s="223"/>
      <c r="R1659" s="223"/>
      <c r="S1659" s="223"/>
      <c r="T1659" s="223"/>
      <c r="U1659" s="314"/>
    </row>
    <row r="1660" spans="16:21">
      <c r="P1660" s="223"/>
      <c r="Q1660" s="223"/>
      <c r="R1660" s="223"/>
      <c r="S1660" s="223"/>
      <c r="T1660" s="223"/>
      <c r="U1660" s="314"/>
    </row>
    <row r="1661" spans="16:21">
      <c r="P1661" s="223"/>
      <c r="Q1661" s="223"/>
      <c r="R1661" s="223"/>
      <c r="S1661" s="223"/>
      <c r="T1661" s="223"/>
      <c r="U1661" s="314"/>
    </row>
    <row r="1662" spans="16:21">
      <c r="P1662" s="223"/>
      <c r="Q1662" s="223"/>
      <c r="R1662" s="223"/>
      <c r="S1662" s="223"/>
      <c r="T1662" s="223"/>
      <c r="U1662" s="314"/>
    </row>
    <row r="1663" spans="16:21">
      <c r="P1663" s="223"/>
      <c r="Q1663" s="223"/>
      <c r="R1663" s="223"/>
      <c r="S1663" s="223"/>
      <c r="T1663" s="223"/>
      <c r="U1663" s="314"/>
    </row>
    <row r="1664" spans="16:21">
      <c r="P1664" s="223"/>
      <c r="Q1664" s="223"/>
      <c r="R1664" s="223"/>
      <c r="S1664" s="223"/>
      <c r="T1664" s="223"/>
      <c r="U1664" s="314"/>
    </row>
    <row r="1665" spans="16:21">
      <c r="P1665" s="223"/>
      <c r="Q1665" s="223"/>
      <c r="R1665" s="223"/>
      <c r="S1665" s="223"/>
      <c r="T1665" s="223"/>
      <c r="U1665" s="314"/>
    </row>
    <row r="1666" spans="16:21">
      <c r="P1666" s="223"/>
      <c r="Q1666" s="223"/>
      <c r="R1666" s="223"/>
      <c r="S1666" s="223"/>
      <c r="T1666" s="223"/>
      <c r="U1666" s="314"/>
    </row>
    <row r="1667" spans="16:21">
      <c r="P1667" s="223"/>
      <c r="Q1667" s="223"/>
      <c r="R1667" s="223"/>
      <c r="S1667" s="223"/>
      <c r="T1667" s="223"/>
      <c r="U1667" s="314"/>
    </row>
    <row r="1668" spans="16:21">
      <c r="P1668" s="223"/>
      <c r="Q1668" s="223"/>
      <c r="R1668" s="223"/>
      <c r="S1668" s="223"/>
      <c r="T1668" s="223"/>
      <c r="U1668" s="314"/>
    </row>
    <row r="1669" spans="16:21">
      <c r="P1669" s="223"/>
      <c r="Q1669" s="223"/>
      <c r="R1669" s="223"/>
      <c r="S1669" s="223"/>
      <c r="T1669" s="223"/>
      <c r="U1669" s="314"/>
    </row>
    <row r="1670" spans="16:21">
      <c r="P1670" s="223"/>
      <c r="Q1670" s="223"/>
      <c r="R1670" s="223"/>
      <c r="S1670" s="223"/>
      <c r="T1670" s="223"/>
      <c r="U1670" s="314"/>
    </row>
    <row r="1671" spans="16:21">
      <c r="P1671" s="223"/>
      <c r="Q1671" s="223"/>
      <c r="R1671" s="223"/>
      <c r="S1671" s="223"/>
      <c r="T1671" s="223"/>
      <c r="U1671" s="314"/>
    </row>
    <row r="1672" spans="16:21">
      <c r="P1672" s="223"/>
      <c r="Q1672" s="223"/>
      <c r="R1672" s="223"/>
      <c r="S1672" s="223"/>
      <c r="T1672" s="223"/>
      <c r="U1672" s="314"/>
    </row>
    <row r="1673" spans="16:21">
      <c r="P1673" s="223"/>
      <c r="Q1673" s="223"/>
      <c r="R1673" s="223"/>
      <c r="S1673" s="223"/>
      <c r="T1673" s="223"/>
      <c r="U1673" s="314"/>
    </row>
    <row r="1674" spans="16:21">
      <c r="P1674" s="223"/>
      <c r="Q1674" s="223"/>
      <c r="R1674" s="223"/>
      <c r="S1674" s="223"/>
      <c r="T1674" s="223"/>
      <c r="U1674" s="314"/>
    </row>
    <row r="1675" spans="16:21">
      <c r="P1675" s="223"/>
      <c r="Q1675" s="223"/>
      <c r="R1675" s="223"/>
      <c r="S1675" s="223"/>
      <c r="T1675" s="223"/>
      <c r="U1675" s="314"/>
    </row>
    <row r="1676" spans="16:21">
      <c r="P1676" s="223"/>
      <c r="Q1676" s="223"/>
      <c r="R1676" s="223"/>
      <c r="S1676" s="223"/>
      <c r="T1676" s="223"/>
      <c r="U1676" s="314"/>
    </row>
    <row r="1677" spans="16:21">
      <c r="P1677" s="223"/>
      <c r="Q1677" s="223"/>
      <c r="R1677" s="223"/>
      <c r="S1677" s="223"/>
      <c r="T1677" s="223"/>
      <c r="U1677" s="314"/>
    </row>
    <row r="1678" spans="16:21">
      <c r="P1678" s="223"/>
      <c r="Q1678" s="223"/>
      <c r="R1678" s="223"/>
      <c r="S1678" s="223"/>
      <c r="T1678" s="223"/>
      <c r="U1678" s="314"/>
    </row>
    <row r="1679" spans="16:21">
      <c r="P1679" s="223"/>
      <c r="Q1679" s="223"/>
      <c r="R1679" s="223"/>
      <c r="S1679" s="223"/>
      <c r="T1679" s="223"/>
      <c r="U1679" s="314"/>
    </row>
    <row r="1680" spans="16:21">
      <c r="P1680" s="223"/>
      <c r="Q1680" s="223"/>
      <c r="R1680" s="223"/>
      <c r="S1680" s="223"/>
      <c r="T1680" s="223"/>
      <c r="U1680" s="314"/>
    </row>
    <row r="1681" spans="16:21">
      <c r="P1681" s="223"/>
      <c r="Q1681" s="223"/>
      <c r="R1681" s="223"/>
      <c r="S1681" s="223"/>
      <c r="T1681" s="223"/>
      <c r="U1681" s="314"/>
    </row>
    <row r="1682" spans="16:21">
      <c r="P1682" s="223"/>
      <c r="Q1682" s="223"/>
      <c r="R1682" s="223"/>
      <c r="S1682" s="223"/>
      <c r="T1682" s="223"/>
      <c r="U1682" s="314"/>
    </row>
    <row r="1683" spans="16:21">
      <c r="P1683" s="223"/>
      <c r="Q1683" s="223"/>
      <c r="R1683" s="223"/>
      <c r="S1683" s="223"/>
      <c r="T1683" s="223"/>
      <c r="U1683" s="314"/>
    </row>
    <row r="1684" spans="16:21">
      <c r="P1684" s="223"/>
      <c r="Q1684" s="223"/>
      <c r="R1684" s="223"/>
      <c r="S1684" s="223"/>
      <c r="T1684" s="223"/>
      <c r="U1684" s="314"/>
    </row>
    <row r="1685" spans="16:21">
      <c r="P1685" s="223"/>
      <c r="Q1685" s="223"/>
      <c r="R1685" s="223"/>
      <c r="S1685" s="223"/>
      <c r="T1685" s="223"/>
      <c r="U1685" s="314"/>
    </row>
    <row r="1686" spans="16:21">
      <c r="P1686" s="223"/>
      <c r="Q1686" s="223"/>
      <c r="R1686" s="223"/>
      <c r="S1686" s="223"/>
      <c r="T1686" s="223"/>
      <c r="U1686" s="314"/>
    </row>
    <row r="1687" spans="16:21">
      <c r="P1687" s="223"/>
      <c r="Q1687" s="223"/>
      <c r="R1687" s="223"/>
      <c r="S1687" s="223"/>
      <c r="T1687" s="223"/>
      <c r="U1687" s="314"/>
    </row>
    <row r="1688" spans="16:21">
      <c r="P1688" s="223"/>
      <c r="Q1688" s="223"/>
      <c r="R1688" s="223"/>
      <c r="S1688" s="223"/>
      <c r="T1688" s="223"/>
      <c r="U1688" s="314"/>
    </row>
    <row r="1689" spans="16:21">
      <c r="P1689" s="223"/>
      <c r="Q1689" s="223"/>
      <c r="R1689" s="223"/>
      <c r="S1689" s="223"/>
      <c r="T1689" s="223"/>
      <c r="U1689" s="314"/>
    </row>
    <row r="1690" spans="16:21">
      <c r="P1690" s="223"/>
      <c r="Q1690" s="223"/>
      <c r="R1690" s="223"/>
      <c r="S1690" s="223"/>
      <c r="T1690" s="223"/>
      <c r="U1690" s="314"/>
    </row>
    <row r="1691" spans="16:21">
      <c r="P1691" s="223"/>
      <c r="Q1691" s="223"/>
      <c r="R1691" s="223"/>
      <c r="S1691" s="223"/>
      <c r="T1691" s="223"/>
      <c r="U1691" s="314"/>
    </row>
    <row r="1692" spans="16:21">
      <c r="P1692" s="223"/>
      <c r="Q1692" s="223"/>
      <c r="R1692" s="223"/>
      <c r="S1692" s="223"/>
      <c r="T1692" s="223"/>
      <c r="U1692" s="314"/>
    </row>
    <row r="1693" spans="16:21">
      <c r="P1693" s="223"/>
      <c r="Q1693" s="223"/>
      <c r="R1693" s="223"/>
      <c r="S1693" s="223"/>
      <c r="T1693" s="223"/>
      <c r="U1693" s="314"/>
    </row>
    <row r="1694" spans="16:21">
      <c r="P1694" s="223"/>
      <c r="Q1694" s="223"/>
      <c r="R1694" s="223"/>
      <c r="S1694" s="223"/>
      <c r="T1694" s="223"/>
      <c r="U1694" s="314"/>
    </row>
    <row r="1695" spans="16:21">
      <c r="P1695" s="223"/>
      <c r="Q1695" s="223"/>
      <c r="R1695" s="223"/>
      <c r="S1695" s="223"/>
      <c r="T1695" s="223"/>
      <c r="U1695" s="314"/>
    </row>
    <row r="1696" spans="16:21">
      <c r="P1696" s="223"/>
      <c r="Q1696" s="223"/>
      <c r="R1696" s="223"/>
      <c r="S1696" s="223"/>
      <c r="T1696" s="223"/>
      <c r="U1696" s="314"/>
    </row>
    <row r="1697" spans="16:21">
      <c r="P1697" s="223"/>
      <c r="Q1697" s="223"/>
      <c r="R1697" s="223"/>
      <c r="S1697" s="223"/>
      <c r="T1697" s="223"/>
      <c r="U1697" s="314"/>
    </row>
    <row r="1698" spans="16:21">
      <c r="P1698" s="223"/>
      <c r="Q1698" s="223"/>
      <c r="R1698" s="223"/>
      <c r="S1698" s="223"/>
      <c r="T1698" s="223"/>
      <c r="U1698" s="314"/>
    </row>
    <row r="1699" spans="16:21">
      <c r="P1699" s="223"/>
      <c r="Q1699" s="223"/>
      <c r="R1699" s="223"/>
      <c r="S1699" s="223"/>
      <c r="T1699" s="223"/>
      <c r="U1699" s="314"/>
    </row>
    <row r="1700" spans="16:21">
      <c r="P1700" s="223"/>
      <c r="Q1700" s="223"/>
      <c r="R1700" s="223"/>
      <c r="S1700" s="223"/>
      <c r="T1700" s="223"/>
      <c r="U1700" s="314"/>
    </row>
    <row r="1701" spans="16:21">
      <c r="P1701" s="223"/>
      <c r="Q1701" s="223"/>
      <c r="R1701" s="223"/>
      <c r="S1701" s="223"/>
      <c r="T1701" s="223"/>
      <c r="U1701" s="314"/>
    </row>
    <row r="1702" spans="16:21">
      <c r="P1702" s="223"/>
      <c r="Q1702" s="223"/>
      <c r="R1702" s="223"/>
      <c r="S1702" s="223"/>
      <c r="T1702" s="223"/>
      <c r="U1702" s="314"/>
    </row>
    <row r="1703" spans="16:21">
      <c r="P1703" s="223"/>
      <c r="Q1703" s="223"/>
      <c r="R1703" s="223"/>
      <c r="S1703" s="223"/>
      <c r="T1703" s="223"/>
      <c r="U1703" s="314"/>
    </row>
    <row r="1704" spans="16:21">
      <c r="P1704" s="223"/>
      <c r="Q1704" s="223"/>
      <c r="R1704" s="223"/>
      <c r="S1704" s="223"/>
      <c r="T1704" s="223"/>
      <c r="U1704" s="314"/>
    </row>
    <row r="1705" spans="16:21">
      <c r="P1705" s="223"/>
      <c r="Q1705" s="223"/>
      <c r="R1705" s="223"/>
      <c r="S1705" s="223"/>
      <c r="T1705" s="223"/>
      <c r="U1705" s="314"/>
    </row>
    <row r="1706" spans="16:21">
      <c r="P1706" s="223"/>
      <c r="Q1706" s="223"/>
      <c r="R1706" s="223"/>
      <c r="S1706" s="223"/>
      <c r="T1706" s="223"/>
      <c r="U1706" s="314"/>
    </row>
    <row r="1707" spans="16:21">
      <c r="P1707" s="223"/>
      <c r="Q1707" s="223"/>
      <c r="R1707" s="223"/>
      <c r="S1707" s="223"/>
      <c r="T1707" s="223"/>
      <c r="U1707" s="314"/>
    </row>
    <row r="1708" spans="16:21">
      <c r="P1708" s="223"/>
      <c r="Q1708" s="223"/>
      <c r="R1708" s="223"/>
      <c r="S1708" s="223"/>
      <c r="T1708" s="223"/>
      <c r="U1708" s="314"/>
    </row>
    <row r="1709" spans="16:21">
      <c r="P1709" s="223"/>
      <c r="Q1709" s="223"/>
      <c r="R1709" s="223"/>
      <c r="S1709" s="223"/>
      <c r="T1709" s="223"/>
      <c r="U1709" s="314"/>
    </row>
    <row r="1710" spans="16:21">
      <c r="P1710" s="223"/>
      <c r="Q1710" s="223"/>
      <c r="R1710" s="223"/>
      <c r="S1710" s="223"/>
      <c r="T1710" s="223"/>
      <c r="U1710" s="314"/>
    </row>
    <row r="1711" spans="16:21">
      <c r="P1711" s="223"/>
      <c r="Q1711" s="223"/>
      <c r="R1711" s="223"/>
      <c r="S1711" s="223"/>
      <c r="T1711" s="223"/>
      <c r="U1711" s="314"/>
    </row>
    <row r="1712" spans="16:21">
      <c r="P1712" s="223"/>
      <c r="Q1712" s="223"/>
      <c r="R1712" s="223"/>
      <c r="S1712" s="223"/>
      <c r="T1712" s="223"/>
      <c r="U1712" s="314"/>
    </row>
    <row r="1713" spans="16:21">
      <c r="P1713" s="223"/>
      <c r="Q1713" s="223"/>
      <c r="R1713" s="223"/>
      <c r="S1713" s="223"/>
      <c r="T1713" s="223"/>
      <c r="U1713" s="314"/>
    </row>
    <row r="1714" spans="16:21">
      <c r="P1714" s="223"/>
      <c r="Q1714" s="223"/>
      <c r="R1714" s="223"/>
      <c r="S1714" s="223"/>
      <c r="T1714" s="223"/>
      <c r="U1714" s="314"/>
    </row>
    <row r="1715" spans="16:21">
      <c r="P1715" s="223"/>
      <c r="Q1715" s="223"/>
      <c r="R1715" s="223"/>
      <c r="S1715" s="223"/>
      <c r="T1715" s="223"/>
      <c r="U1715" s="314"/>
    </row>
    <row r="1716" spans="16:21">
      <c r="P1716" s="223"/>
      <c r="Q1716" s="223"/>
      <c r="R1716" s="223"/>
      <c r="S1716" s="223"/>
      <c r="T1716" s="223"/>
      <c r="U1716" s="314"/>
    </row>
    <row r="1717" spans="16:21">
      <c r="P1717" s="223"/>
      <c r="Q1717" s="223"/>
      <c r="R1717" s="223"/>
      <c r="S1717" s="223"/>
      <c r="T1717" s="223"/>
      <c r="U1717" s="314"/>
    </row>
    <row r="1718" spans="16:21">
      <c r="P1718" s="223"/>
      <c r="Q1718" s="223"/>
      <c r="R1718" s="223"/>
      <c r="S1718" s="223"/>
      <c r="T1718" s="223"/>
      <c r="U1718" s="314"/>
    </row>
    <row r="1719" spans="16:21">
      <c r="P1719" s="223"/>
      <c r="Q1719" s="223"/>
      <c r="R1719" s="223"/>
      <c r="S1719" s="223"/>
      <c r="T1719" s="223"/>
      <c r="U1719" s="314"/>
    </row>
    <row r="1720" spans="16:21">
      <c r="P1720" s="223"/>
      <c r="Q1720" s="223"/>
      <c r="R1720" s="223"/>
      <c r="S1720" s="223"/>
      <c r="T1720" s="223"/>
      <c r="U1720" s="314"/>
    </row>
    <row r="1721" spans="16:21">
      <c r="P1721" s="223"/>
      <c r="Q1721" s="223"/>
      <c r="R1721" s="223"/>
      <c r="S1721" s="223"/>
      <c r="T1721" s="223"/>
      <c r="U1721" s="314"/>
    </row>
    <row r="1722" spans="16:21">
      <c r="P1722" s="223"/>
      <c r="Q1722" s="223"/>
      <c r="R1722" s="223"/>
      <c r="S1722" s="223"/>
      <c r="T1722" s="223"/>
      <c r="U1722" s="314"/>
    </row>
    <row r="1723" spans="16:21">
      <c r="P1723" s="223"/>
      <c r="Q1723" s="223"/>
      <c r="R1723" s="223"/>
      <c r="S1723" s="223"/>
      <c r="T1723" s="223"/>
      <c r="U1723" s="314"/>
    </row>
    <row r="1724" spans="16:21">
      <c r="P1724" s="223"/>
      <c r="Q1724" s="223"/>
      <c r="R1724" s="223"/>
      <c r="S1724" s="223"/>
      <c r="T1724" s="223"/>
      <c r="U1724" s="314"/>
    </row>
    <row r="1725" spans="16:21">
      <c r="P1725" s="223"/>
      <c r="Q1725" s="223"/>
      <c r="R1725" s="223"/>
      <c r="S1725" s="223"/>
      <c r="T1725" s="223"/>
      <c r="U1725" s="314"/>
    </row>
    <row r="1726" spans="16:21">
      <c r="P1726" s="223"/>
      <c r="Q1726" s="223"/>
      <c r="R1726" s="223"/>
      <c r="S1726" s="223"/>
      <c r="T1726" s="223"/>
      <c r="U1726" s="314"/>
    </row>
    <row r="1727" spans="16:21">
      <c r="P1727" s="223"/>
      <c r="Q1727" s="223"/>
      <c r="R1727" s="223"/>
      <c r="S1727" s="223"/>
      <c r="T1727" s="223"/>
      <c r="U1727" s="314"/>
    </row>
    <row r="1728" spans="16:21">
      <c r="P1728" s="223"/>
      <c r="Q1728" s="223"/>
      <c r="R1728" s="223"/>
      <c r="S1728" s="223"/>
      <c r="T1728" s="223"/>
      <c r="U1728" s="314"/>
    </row>
    <row r="1729" spans="16:21">
      <c r="P1729" s="223"/>
      <c r="Q1729" s="223"/>
      <c r="R1729" s="223"/>
      <c r="S1729" s="223"/>
      <c r="T1729" s="223"/>
      <c r="U1729" s="314"/>
    </row>
    <row r="1730" spans="16:21">
      <c r="P1730" s="223"/>
      <c r="Q1730" s="223"/>
      <c r="R1730" s="223"/>
      <c r="S1730" s="223"/>
      <c r="T1730" s="223"/>
      <c r="U1730" s="314"/>
    </row>
    <row r="1731" spans="16:21">
      <c r="P1731" s="223"/>
      <c r="Q1731" s="223"/>
      <c r="R1731" s="223"/>
      <c r="S1731" s="223"/>
      <c r="T1731" s="223"/>
      <c r="U1731" s="314"/>
    </row>
    <row r="1732" spans="16:21">
      <c r="P1732" s="223"/>
      <c r="Q1732" s="223"/>
      <c r="R1732" s="223"/>
      <c r="S1732" s="223"/>
      <c r="T1732" s="223"/>
      <c r="U1732" s="314"/>
    </row>
    <row r="1733" spans="16:21">
      <c r="P1733" s="223"/>
      <c r="Q1733" s="223"/>
      <c r="R1733" s="223"/>
      <c r="S1733" s="223"/>
      <c r="T1733" s="223"/>
      <c r="U1733" s="314"/>
    </row>
    <row r="1734" spans="16:21">
      <c r="P1734" s="223"/>
      <c r="Q1734" s="223"/>
      <c r="R1734" s="223"/>
      <c r="S1734" s="223"/>
      <c r="T1734" s="223"/>
      <c r="U1734" s="314"/>
    </row>
    <row r="1735" spans="16:21">
      <c r="P1735" s="223"/>
      <c r="Q1735" s="223"/>
      <c r="R1735" s="223"/>
      <c r="S1735" s="223"/>
      <c r="T1735" s="223"/>
      <c r="U1735" s="314"/>
    </row>
    <row r="1736" spans="16:21">
      <c r="P1736" s="223"/>
      <c r="Q1736" s="223"/>
      <c r="R1736" s="223"/>
      <c r="S1736" s="223"/>
      <c r="T1736" s="223"/>
      <c r="U1736" s="314"/>
    </row>
    <row r="1737" spans="16:21">
      <c r="P1737" s="223"/>
      <c r="Q1737" s="223"/>
      <c r="R1737" s="223"/>
      <c r="S1737" s="223"/>
      <c r="T1737" s="223"/>
      <c r="U1737" s="314"/>
    </row>
    <row r="1738" spans="16:21">
      <c r="P1738" s="223"/>
      <c r="Q1738" s="223"/>
      <c r="R1738" s="223"/>
      <c r="S1738" s="223"/>
      <c r="T1738" s="223"/>
      <c r="U1738" s="314"/>
    </row>
    <row r="1739" spans="16:21">
      <c r="P1739" s="223"/>
      <c r="Q1739" s="223"/>
      <c r="R1739" s="223"/>
      <c r="S1739" s="223"/>
      <c r="T1739" s="223"/>
      <c r="U1739" s="314"/>
    </row>
    <row r="1740" spans="16:21">
      <c r="P1740" s="223"/>
      <c r="Q1740" s="223"/>
      <c r="R1740" s="223"/>
      <c r="S1740" s="223"/>
      <c r="T1740" s="223"/>
      <c r="U1740" s="314"/>
    </row>
    <row r="1741" spans="16:21">
      <c r="P1741" s="223"/>
      <c r="Q1741" s="223"/>
      <c r="R1741" s="223"/>
      <c r="S1741" s="223"/>
      <c r="T1741" s="223"/>
      <c r="U1741" s="314"/>
    </row>
    <row r="1742" spans="16:21">
      <c r="P1742" s="223"/>
      <c r="Q1742" s="223"/>
      <c r="R1742" s="223"/>
      <c r="S1742" s="223"/>
      <c r="T1742" s="223"/>
      <c r="U1742" s="314"/>
    </row>
    <row r="1743" spans="16:21">
      <c r="P1743" s="223"/>
      <c r="Q1743" s="223"/>
      <c r="R1743" s="223"/>
      <c r="S1743" s="223"/>
      <c r="T1743" s="223"/>
      <c r="U1743" s="314"/>
    </row>
    <row r="1744" spans="16:21">
      <c r="P1744" s="223"/>
      <c r="Q1744" s="223"/>
      <c r="R1744" s="223"/>
      <c r="S1744" s="223"/>
      <c r="T1744" s="223"/>
      <c r="U1744" s="314"/>
    </row>
    <row r="1745" spans="16:21">
      <c r="P1745" s="223"/>
      <c r="Q1745" s="223"/>
      <c r="R1745" s="223"/>
      <c r="S1745" s="223"/>
      <c r="T1745" s="223"/>
      <c r="U1745" s="314"/>
    </row>
    <row r="1746" spans="16:21">
      <c r="P1746" s="223"/>
      <c r="Q1746" s="223"/>
      <c r="R1746" s="223"/>
      <c r="S1746" s="223"/>
      <c r="T1746" s="223"/>
      <c r="U1746" s="314"/>
    </row>
    <row r="1747" spans="16:21">
      <c r="P1747" s="223"/>
      <c r="Q1747" s="223"/>
      <c r="R1747" s="223"/>
      <c r="S1747" s="223"/>
      <c r="T1747" s="223"/>
      <c r="U1747" s="314"/>
    </row>
    <row r="1748" spans="16:21">
      <c r="P1748" s="223"/>
      <c r="Q1748" s="223"/>
      <c r="R1748" s="223"/>
      <c r="S1748" s="223"/>
      <c r="T1748" s="223"/>
      <c r="U1748" s="314"/>
    </row>
    <row r="1749" spans="16:21">
      <c r="P1749" s="223"/>
      <c r="Q1749" s="223"/>
      <c r="R1749" s="223"/>
      <c r="S1749" s="223"/>
      <c r="T1749" s="223"/>
      <c r="U1749" s="314"/>
    </row>
    <row r="1750" spans="16:21">
      <c r="P1750" s="223"/>
      <c r="Q1750" s="223"/>
      <c r="R1750" s="223"/>
      <c r="S1750" s="223"/>
      <c r="T1750" s="223"/>
      <c r="U1750" s="314"/>
    </row>
    <row r="1751" spans="16:21">
      <c r="P1751" s="223"/>
      <c r="Q1751" s="223"/>
      <c r="R1751" s="223"/>
      <c r="S1751" s="223"/>
      <c r="T1751" s="223"/>
      <c r="U1751" s="314"/>
    </row>
    <row r="1752" spans="16:21">
      <c r="P1752" s="223"/>
      <c r="Q1752" s="223"/>
      <c r="R1752" s="223"/>
      <c r="S1752" s="223"/>
      <c r="T1752" s="223"/>
      <c r="U1752" s="314"/>
    </row>
    <row r="1753" spans="16:21">
      <c r="P1753" s="223"/>
      <c r="Q1753" s="223"/>
      <c r="R1753" s="223"/>
      <c r="S1753" s="223"/>
      <c r="T1753" s="223"/>
      <c r="U1753" s="314"/>
    </row>
    <row r="1754" spans="16:21">
      <c r="P1754" s="223"/>
      <c r="Q1754" s="223"/>
      <c r="R1754" s="223"/>
      <c r="S1754" s="223"/>
      <c r="T1754" s="223"/>
      <c r="U1754" s="314"/>
    </row>
    <row r="1755" spans="16:21">
      <c r="P1755" s="223"/>
      <c r="Q1755" s="223"/>
      <c r="R1755" s="223"/>
      <c r="S1755" s="223"/>
      <c r="T1755" s="223"/>
      <c r="U1755" s="314"/>
    </row>
    <row r="1756" spans="16:21">
      <c r="P1756" s="223"/>
      <c r="Q1756" s="223"/>
      <c r="R1756" s="223"/>
      <c r="S1756" s="223"/>
      <c r="T1756" s="223"/>
      <c r="U1756" s="314"/>
    </row>
    <row r="1757" spans="16:21">
      <c r="P1757" s="223"/>
      <c r="Q1757" s="223"/>
      <c r="R1757" s="223"/>
      <c r="S1757" s="223"/>
      <c r="T1757" s="223"/>
      <c r="U1757" s="314"/>
    </row>
    <row r="1758" spans="16:21">
      <c r="P1758" s="223"/>
      <c r="Q1758" s="223"/>
      <c r="R1758" s="223"/>
      <c r="S1758" s="223"/>
      <c r="T1758" s="223"/>
      <c r="U1758" s="314"/>
    </row>
    <row r="1759" spans="16:21">
      <c r="P1759" s="223"/>
      <c r="Q1759" s="223"/>
      <c r="R1759" s="223"/>
      <c r="S1759" s="223"/>
      <c r="T1759" s="223"/>
      <c r="U1759" s="314"/>
    </row>
    <row r="1760" spans="16:21">
      <c r="P1760" s="223"/>
      <c r="Q1760" s="223"/>
      <c r="R1760" s="223"/>
      <c r="S1760" s="223"/>
      <c r="T1760" s="223"/>
      <c r="U1760" s="314"/>
    </row>
    <row r="1761" spans="16:21">
      <c r="P1761" s="223"/>
      <c r="Q1761" s="223"/>
      <c r="R1761" s="223"/>
      <c r="S1761" s="223"/>
      <c r="T1761" s="223"/>
      <c r="U1761" s="314"/>
    </row>
    <row r="1762" spans="16:21">
      <c r="P1762" s="223"/>
      <c r="Q1762" s="223"/>
      <c r="R1762" s="223"/>
      <c r="S1762" s="223"/>
      <c r="T1762" s="223"/>
      <c r="U1762" s="314"/>
    </row>
    <row r="1763" spans="16:21">
      <c r="P1763" s="223"/>
      <c r="Q1763" s="223"/>
      <c r="R1763" s="223"/>
      <c r="S1763" s="223"/>
      <c r="T1763" s="223"/>
      <c r="U1763" s="314"/>
    </row>
    <row r="1764" spans="16:21">
      <c r="P1764" s="223"/>
      <c r="Q1764" s="223"/>
      <c r="R1764" s="223"/>
      <c r="S1764" s="223"/>
      <c r="T1764" s="223"/>
      <c r="U1764" s="314"/>
    </row>
    <row r="1765" spans="16:21">
      <c r="P1765" s="223"/>
      <c r="Q1765" s="223"/>
      <c r="R1765" s="223"/>
      <c r="S1765" s="223"/>
      <c r="T1765" s="223"/>
      <c r="U1765" s="314"/>
    </row>
    <row r="1766" spans="16:21">
      <c r="P1766" s="223"/>
      <c r="Q1766" s="223"/>
      <c r="R1766" s="223"/>
      <c r="S1766" s="223"/>
      <c r="T1766" s="223"/>
      <c r="U1766" s="314"/>
    </row>
    <row r="1767" spans="16:21">
      <c r="P1767" s="223"/>
      <c r="Q1767" s="223"/>
      <c r="R1767" s="223"/>
      <c r="S1767" s="223"/>
      <c r="T1767" s="223"/>
      <c r="U1767" s="314"/>
    </row>
    <row r="1768" spans="16:21">
      <c r="P1768" s="223"/>
      <c r="Q1768" s="223"/>
      <c r="R1768" s="223"/>
      <c r="S1768" s="223"/>
      <c r="T1768" s="223"/>
      <c r="U1768" s="314"/>
    </row>
    <row r="1769" spans="16:21">
      <c r="P1769" s="223"/>
      <c r="Q1769" s="223"/>
      <c r="R1769" s="223"/>
      <c r="S1769" s="223"/>
      <c r="T1769" s="223"/>
      <c r="U1769" s="314"/>
    </row>
    <row r="1770" spans="16:21">
      <c r="P1770" s="223"/>
      <c r="Q1770" s="223"/>
      <c r="R1770" s="223"/>
      <c r="S1770" s="223"/>
      <c r="T1770" s="223"/>
      <c r="U1770" s="314"/>
    </row>
    <row r="1771" spans="16:21">
      <c r="P1771" s="223"/>
      <c r="Q1771" s="223"/>
      <c r="R1771" s="223"/>
      <c r="S1771" s="223"/>
      <c r="T1771" s="223"/>
      <c r="U1771" s="314"/>
    </row>
    <row r="1772" spans="16:21">
      <c r="P1772" s="223"/>
      <c r="Q1772" s="223"/>
      <c r="R1772" s="223"/>
      <c r="S1772" s="223"/>
      <c r="T1772" s="223"/>
      <c r="U1772" s="314"/>
    </row>
    <row r="1773" spans="16:21">
      <c r="P1773" s="223"/>
      <c r="Q1773" s="223"/>
      <c r="R1773" s="223"/>
      <c r="S1773" s="223"/>
      <c r="T1773" s="223"/>
      <c r="U1773" s="314"/>
    </row>
    <row r="1774" spans="16:21">
      <c r="P1774" s="223"/>
      <c r="Q1774" s="223"/>
      <c r="R1774" s="223"/>
      <c r="S1774" s="223"/>
      <c r="T1774" s="223"/>
      <c r="U1774" s="314"/>
    </row>
    <row r="1775" spans="16:21">
      <c r="P1775" s="223"/>
      <c r="Q1775" s="223"/>
      <c r="R1775" s="223"/>
      <c r="S1775" s="223"/>
      <c r="T1775" s="223"/>
      <c r="U1775" s="314"/>
    </row>
    <row r="1776" spans="16:21">
      <c r="P1776" s="223"/>
      <c r="Q1776" s="223"/>
      <c r="R1776" s="223"/>
      <c r="S1776" s="223"/>
      <c r="T1776" s="223"/>
      <c r="U1776" s="314"/>
    </row>
    <row r="1777" spans="16:21">
      <c r="P1777" s="223"/>
      <c r="Q1777" s="223"/>
      <c r="R1777" s="223"/>
      <c r="S1777" s="223"/>
      <c r="T1777" s="223"/>
      <c r="U1777" s="314"/>
    </row>
    <row r="1778" spans="16:21">
      <c r="P1778" s="223"/>
      <c r="Q1778" s="223"/>
      <c r="R1778" s="223"/>
      <c r="S1778" s="223"/>
      <c r="T1778" s="223"/>
      <c r="U1778" s="314"/>
    </row>
    <row r="1779" spans="16:21">
      <c r="P1779" s="223"/>
      <c r="Q1779" s="223"/>
      <c r="R1779" s="223"/>
      <c r="S1779" s="223"/>
      <c r="T1779" s="223"/>
      <c r="U1779" s="314"/>
    </row>
    <row r="1780" spans="16:21">
      <c r="P1780" s="223"/>
      <c r="Q1780" s="223"/>
      <c r="R1780" s="223"/>
      <c r="S1780" s="223"/>
      <c r="T1780" s="223"/>
      <c r="U1780" s="314"/>
    </row>
    <row r="1781" spans="16:21">
      <c r="P1781" s="223"/>
      <c r="Q1781" s="223"/>
      <c r="R1781" s="223"/>
      <c r="S1781" s="223"/>
      <c r="T1781" s="223"/>
      <c r="U1781" s="314"/>
    </row>
    <row r="1782" spans="16:21">
      <c r="P1782" s="223"/>
      <c r="Q1782" s="223"/>
      <c r="R1782" s="223"/>
      <c r="S1782" s="223"/>
      <c r="T1782" s="223"/>
      <c r="U1782" s="314"/>
    </row>
    <row r="1783" spans="16:21">
      <c r="P1783" s="223"/>
      <c r="Q1783" s="223"/>
      <c r="R1783" s="223"/>
      <c r="S1783" s="223"/>
      <c r="T1783" s="223"/>
      <c r="U1783" s="314"/>
    </row>
    <row r="1784" spans="16:21">
      <c r="P1784" s="223"/>
      <c r="Q1784" s="223"/>
      <c r="R1784" s="223"/>
      <c r="S1784" s="223"/>
      <c r="T1784" s="223"/>
      <c r="U1784" s="314"/>
    </row>
    <row r="1785" spans="16:21">
      <c r="P1785" s="223"/>
      <c r="Q1785" s="223"/>
      <c r="R1785" s="223"/>
      <c r="S1785" s="223"/>
      <c r="T1785" s="223"/>
      <c r="U1785" s="314"/>
    </row>
    <row r="1786" spans="16:21">
      <c r="P1786" s="223"/>
      <c r="Q1786" s="223"/>
      <c r="R1786" s="223"/>
      <c r="S1786" s="223"/>
      <c r="T1786" s="223"/>
      <c r="U1786" s="314"/>
    </row>
    <row r="1787" spans="16:21">
      <c r="P1787" s="223"/>
      <c r="Q1787" s="223"/>
      <c r="R1787" s="223"/>
      <c r="S1787" s="223"/>
      <c r="T1787" s="223"/>
      <c r="U1787" s="314"/>
    </row>
    <row r="1788" spans="16:21">
      <c r="P1788" s="223"/>
      <c r="Q1788" s="223"/>
      <c r="R1788" s="223"/>
      <c r="S1788" s="223"/>
      <c r="T1788" s="223"/>
      <c r="U1788" s="314"/>
    </row>
    <row r="1789" spans="16:21">
      <c r="P1789" s="223"/>
      <c r="Q1789" s="223"/>
      <c r="R1789" s="223"/>
      <c r="S1789" s="223"/>
      <c r="T1789" s="223"/>
      <c r="U1789" s="314"/>
    </row>
    <row r="1790" spans="16:21">
      <c r="P1790" s="223"/>
      <c r="Q1790" s="223"/>
      <c r="R1790" s="223"/>
      <c r="S1790" s="223"/>
      <c r="T1790" s="223"/>
      <c r="U1790" s="314"/>
    </row>
    <row r="1791" spans="16:21">
      <c r="P1791" s="223"/>
      <c r="Q1791" s="223"/>
      <c r="R1791" s="223"/>
      <c r="S1791" s="223"/>
      <c r="T1791" s="223"/>
      <c r="U1791" s="314"/>
    </row>
    <row r="1792" spans="16:21">
      <c r="P1792" s="223"/>
      <c r="Q1792" s="223"/>
      <c r="R1792" s="223"/>
      <c r="S1792" s="223"/>
      <c r="T1792" s="223"/>
      <c r="U1792" s="314"/>
    </row>
    <row r="1793" spans="16:21">
      <c r="P1793" s="223"/>
      <c r="Q1793" s="223"/>
      <c r="R1793" s="223"/>
      <c r="S1793" s="223"/>
      <c r="T1793" s="223"/>
      <c r="U1793" s="314"/>
    </row>
    <row r="1794" spans="16:21">
      <c r="P1794" s="223"/>
      <c r="Q1794" s="223"/>
      <c r="R1794" s="223"/>
      <c r="S1794" s="223"/>
      <c r="T1794" s="223"/>
      <c r="U1794" s="314"/>
    </row>
    <row r="1795" spans="16:21">
      <c r="P1795" s="223"/>
      <c r="Q1795" s="223"/>
      <c r="R1795" s="223"/>
      <c r="S1795" s="223"/>
      <c r="T1795" s="223"/>
      <c r="U1795" s="314"/>
    </row>
    <row r="1796" spans="16:21">
      <c r="P1796" s="223"/>
      <c r="Q1796" s="223"/>
      <c r="R1796" s="223"/>
      <c r="S1796" s="223"/>
      <c r="T1796" s="223"/>
      <c r="U1796" s="314"/>
    </row>
    <row r="1797" spans="16:21">
      <c r="P1797" s="223"/>
      <c r="Q1797" s="223"/>
      <c r="R1797" s="223"/>
      <c r="S1797" s="223"/>
      <c r="T1797" s="223"/>
      <c r="U1797" s="314"/>
    </row>
    <row r="1798" spans="16:21">
      <c r="P1798" s="223"/>
      <c r="Q1798" s="223"/>
      <c r="R1798" s="223"/>
      <c r="S1798" s="223"/>
      <c r="T1798" s="223"/>
      <c r="U1798" s="314"/>
    </row>
    <row r="1799" spans="16:21">
      <c r="P1799" s="223"/>
      <c r="Q1799" s="223"/>
      <c r="R1799" s="223"/>
      <c r="S1799" s="223"/>
      <c r="T1799" s="223"/>
      <c r="U1799" s="314"/>
    </row>
    <row r="1800" spans="16:21">
      <c r="P1800" s="223"/>
      <c r="Q1800" s="223"/>
      <c r="R1800" s="223"/>
      <c r="S1800" s="223"/>
      <c r="T1800" s="223"/>
      <c r="U1800" s="314"/>
    </row>
    <row r="1801" spans="16:21">
      <c r="P1801" s="223"/>
      <c r="Q1801" s="223"/>
      <c r="R1801" s="223"/>
      <c r="S1801" s="223"/>
      <c r="T1801" s="223"/>
      <c r="U1801" s="314"/>
    </row>
    <row r="1802" spans="16:21">
      <c r="P1802" s="223"/>
      <c r="Q1802" s="223"/>
      <c r="R1802" s="223"/>
      <c r="S1802" s="223"/>
      <c r="T1802" s="223"/>
      <c r="U1802" s="314"/>
    </row>
    <row r="1803" spans="16:21">
      <c r="P1803" s="223"/>
      <c r="Q1803" s="223"/>
      <c r="R1803" s="223"/>
      <c r="S1803" s="223"/>
      <c r="T1803" s="223"/>
      <c r="U1803" s="314"/>
    </row>
    <row r="1804" spans="16:21">
      <c r="P1804" s="223"/>
      <c r="Q1804" s="223"/>
      <c r="R1804" s="223"/>
      <c r="S1804" s="223"/>
      <c r="T1804" s="223"/>
      <c r="U1804" s="314"/>
    </row>
    <row r="1805" spans="16:21">
      <c r="P1805" s="223"/>
      <c r="Q1805" s="223"/>
      <c r="R1805" s="223"/>
      <c r="S1805" s="223"/>
      <c r="T1805" s="223"/>
      <c r="U1805" s="314"/>
    </row>
    <row r="1806" spans="16:21">
      <c r="P1806" s="223"/>
      <c r="Q1806" s="223"/>
      <c r="R1806" s="223"/>
      <c r="S1806" s="223"/>
      <c r="T1806" s="223"/>
      <c r="U1806" s="314"/>
    </row>
    <row r="1807" spans="16:21">
      <c r="P1807" s="223"/>
      <c r="Q1807" s="223"/>
      <c r="R1807" s="223"/>
      <c r="S1807" s="223"/>
      <c r="T1807" s="223"/>
      <c r="U1807" s="314"/>
    </row>
    <row r="1808" spans="16:21">
      <c r="P1808" s="223"/>
      <c r="Q1808" s="223"/>
      <c r="R1808" s="223"/>
      <c r="S1808" s="223"/>
      <c r="T1808" s="223"/>
      <c r="U1808" s="314"/>
    </row>
    <row r="1809" spans="16:21">
      <c r="P1809" s="223"/>
      <c r="Q1809" s="223"/>
      <c r="R1809" s="223"/>
      <c r="S1809" s="223"/>
      <c r="T1809" s="223"/>
      <c r="U1809" s="314"/>
    </row>
    <row r="1810" spans="16:21">
      <c r="P1810" s="223"/>
      <c r="Q1810" s="223"/>
      <c r="R1810" s="223"/>
      <c r="S1810" s="223"/>
      <c r="T1810" s="223"/>
      <c r="U1810" s="314"/>
    </row>
    <row r="1811" spans="16:21">
      <c r="P1811" s="223"/>
      <c r="Q1811" s="223"/>
      <c r="R1811" s="223"/>
      <c r="S1811" s="223"/>
      <c r="T1811" s="223"/>
      <c r="U1811" s="314"/>
    </row>
    <row r="1812" spans="16:21">
      <c r="P1812" s="223"/>
      <c r="Q1812" s="223"/>
      <c r="R1812" s="223"/>
      <c r="S1812" s="223"/>
      <c r="T1812" s="223"/>
      <c r="U1812" s="314"/>
    </row>
    <row r="1813" spans="16:21">
      <c r="P1813" s="223"/>
      <c r="Q1813" s="223"/>
      <c r="R1813" s="223"/>
      <c r="S1813" s="223"/>
      <c r="T1813" s="223"/>
      <c r="U1813" s="314"/>
    </row>
    <row r="1814" spans="16:21">
      <c r="P1814" s="223"/>
      <c r="Q1814" s="223"/>
      <c r="R1814" s="223"/>
      <c r="S1814" s="223"/>
      <c r="T1814" s="223"/>
      <c r="U1814" s="314"/>
    </row>
    <row r="1815" spans="16:21">
      <c r="P1815" s="223"/>
      <c r="Q1815" s="223"/>
      <c r="R1815" s="223"/>
      <c r="S1815" s="223"/>
      <c r="T1815" s="223"/>
      <c r="U1815" s="314"/>
    </row>
    <row r="1816" spans="16:21">
      <c r="P1816" s="223"/>
      <c r="Q1816" s="223"/>
      <c r="R1816" s="223"/>
      <c r="S1816" s="223"/>
      <c r="T1816" s="223"/>
      <c r="U1816" s="314"/>
    </row>
    <row r="1817" spans="16:21">
      <c r="P1817" s="223"/>
      <c r="Q1817" s="223"/>
      <c r="R1817" s="223"/>
      <c r="S1817" s="223"/>
      <c r="T1817" s="223"/>
      <c r="U1817" s="314"/>
    </row>
    <row r="1818" spans="16:21">
      <c r="P1818" s="223"/>
      <c r="Q1818" s="223"/>
      <c r="R1818" s="223"/>
      <c r="S1818" s="223"/>
      <c r="T1818" s="223"/>
      <c r="U1818" s="314"/>
    </row>
    <row r="1819" spans="16:21">
      <c r="P1819" s="223"/>
      <c r="Q1819" s="223"/>
      <c r="R1819" s="223"/>
      <c r="S1819" s="223"/>
      <c r="T1819" s="223"/>
      <c r="U1819" s="314"/>
    </row>
    <row r="1820" spans="16:21">
      <c r="P1820" s="223"/>
      <c r="Q1820" s="223"/>
      <c r="R1820" s="223"/>
      <c r="S1820" s="223"/>
      <c r="T1820" s="223"/>
      <c r="U1820" s="314"/>
    </row>
    <row r="1821" spans="16:21">
      <c r="P1821" s="223"/>
      <c r="Q1821" s="223"/>
      <c r="R1821" s="223"/>
      <c r="S1821" s="223"/>
      <c r="T1821" s="223"/>
      <c r="U1821" s="314"/>
    </row>
    <row r="1822" spans="16:21">
      <c r="P1822" s="223"/>
      <c r="Q1822" s="223"/>
      <c r="R1822" s="223"/>
      <c r="S1822" s="223"/>
      <c r="T1822" s="223"/>
      <c r="U1822" s="314"/>
    </row>
    <row r="1823" spans="16:21">
      <c r="P1823" s="223"/>
      <c r="Q1823" s="223"/>
      <c r="R1823" s="223"/>
      <c r="S1823" s="223"/>
      <c r="T1823" s="223"/>
      <c r="U1823" s="314"/>
    </row>
    <row r="1824" spans="16:21">
      <c r="P1824" s="223"/>
      <c r="Q1824" s="223"/>
      <c r="R1824" s="223"/>
      <c r="S1824" s="223"/>
      <c r="T1824" s="223"/>
      <c r="U1824" s="314"/>
    </row>
    <row r="1825" spans="16:21">
      <c r="P1825" s="223"/>
      <c r="Q1825" s="223"/>
      <c r="R1825" s="223"/>
      <c r="S1825" s="223"/>
      <c r="T1825" s="223"/>
      <c r="U1825" s="314"/>
    </row>
    <row r="1826" spans="16:21">
      <c r="P1826" s="223"/>
      <c r="Q1826" s="223"/>
      <c r="R1826" s="223"/>
      <c r="S1826" s="223"/>
      <c r="T1826" s="223"/>
      <c r="U1826" s="314"/>
    </row>
    <row r="1827" spans="16:21">
      <c r="P1827" s="223"/>
      <c r="Q1827" s="223"/>
      <c r="R1827" s="223"/>
      <c r="S1827" s="223"/>
      <c r="T1827" s="223"/>
      <c r="U1827" s="314"/>
    </row>
    <row r="1828" spans="16:21">
      <c r="P1828" s="223"/>
      <c r="Q1828" s="223"/>
      <c r="R1828" s="223"/>
      <c r="S1828" s="223"/>
      <c r="T1828" s="223"/>
      <c r="U1828" s="314"/>
    </row>
    <row r="1829" spans="16:21">
      <c r="P1829" s="223"/>
      <c r="Q1829" s="223"/>
      <c r="R1829" s="223"/>
      <c r="S1829" s="223"/>
      <c r="T1829" s="223"/>
      <c r="U1829" s="314"/>
    </row>
    <row r="1830" spans="16:21">
      <c r="P1830" s="223"/>
      <c r="Q1830" s="223"/>
      <c r="R1830" s="223"/>
      <c r="S1830" s="223"/>
      <c r="T1830" s="223"/>
      <c r="U1830" s="314"/>
    </row>
    <row r="1831" spans="16:21">
      <c r="P1831" s="223"/>
      <c r="Q1831" s="223"/>
      <c r="R1831" s="223"/>
      <c r="S1831" s="223"/>
      <c r="T1831" s="223"/>
      <c r="U1831" s="314"/>
    </row>
    <row r="1832" spans="16:21">
      <c r="P1832" s="223"/>
      <c r="Q1832" s="223"/>
      <c r="R1832" s="223"/>
      <c r="S1832" s="223"/>
      <c r="T1832" s="223"/>
      <c r="U1832" s="314"/>
    </row>
    <row r="1833" spans="16:21">
      <c r="P1833" s="223"/>
      <c r="Q1833" s="223"/>
      <c r="R1833" s="223"/>
      <c r="S1833" s="223"/>
      <c r="T1833" s="223"/>
      <c r="U1833" s="314"/>
    </row>
    <row r="1834" spans="16:21">
      <c r="P1834" s="223"/>
      <c r="Q1834" s="223"/>
      <c r="R1834" s="223"/>
      <c r="S1834" s="223"/>
      <c r="T1834" s="223"/>
      <c r="U1834" s="314"/>
    </row>
    <row r="1835" spans="16:21">
      <c r="P1835" s="223"/>
      <c r="Q1835" s="223"/>
      <c r="R1835" s="223"/>
      <c r="S1835" s="223"/>
      <c r="T1835" s="223"/>
      <c r="U1835" s="314"/>
    </row>
    <row r="1836" spans="16:21">
      <c r="P1836" s="223"/>
      <c r="Q1836" s="223"/>
      <c r="R1836" s="223"/>
      <c r="S1836" s="223"/>
      <c r="T1836" s="223"/>
      <c r="U1836" s="314"/>
    </row>
    <row r="1837" spans="16:21">
      <c r="P1837" s="223"/>
      <c r="Q1837" s="223"/>
      <c r="R1837" s="223"/>
      <c r="S1837" s="223"/>
      <c r="T1837" s="223"/>
      <c r="U1837" s="314"/>
    </row>
    <row r="1838" spans="16:21">
      <c r="P1838" s="223"/>
      <c r="Q1838" s="223"/>
      <c r="R1838" s="223"/>
      <c r="S1838" s="223"/>
      <c r="T1838" s="223"/>
      <c r="U1838" s="314"/>
    </row>
    <row r="1839" spans="16:21">
      <c r="P1839" s="223"/>
      <c r="Q1839" s="223"/>
      <c r="R1839" s="223"/>
      <c r="S1839" s="223"/>
      <c r="T1839" s="223"/>
      <c r="U1839" s="314"/>
    </row>
    <row r="1840" spans="16:21">
      <c r="P1840" s="223"/>
      <c r="Q1840" s="223"/>
      <c r="R1840" s="223"/>
      <c r="S1840" s="223"/>
      <c r="T1840" s="223"/>
      <c r="U1840" s="314"/>
    </row>
    <row r="1841" spans="16:21">
      <c r="P1841" s="223"/>
      <c r="Q1841" s="223"/>
      <c r="R1841" s="223"/>
      <c r="S1841" s="223"/>
      <c r="T1841" s="223"/>
      <c r="U1841" s="314"/>
    </row>
    <row r="1842" spans="16:21">
      <c r="P1842" s="223"/>
      <c r="Q1842" s="223"/>
      <c r="R1842" s="223"/>
      <c r="S1842" s="223"/>
      <c r="T1842" s="223"/>
      <c r="U1842" s="314"/>
    </row>
    <row r="1843" spans="16:21">
      <c r="P1843" s="223"/>
      <c r="Q1843" s="223"/>
      <c r="R1843" s="223"/>
      <c r="S1843" s="223"/>
      <c r="T1843" s="223"/>
      <c r="U1843" s="314"/>
    </row>
    <row r="1844" spans="16:21">
      <c r="P1844" s="223"/>
      <c r="Q1844" s="223"/>
      <c r="R1844" s="223"/>
      <c r="S1844" s="223"/>
      <c r="T1844" s="223"/>
      <c r="U1844" s="314"/>
    </row>
    <row r="1845" spans="16:21">
      <c r="P1845" s="223"/>
      <c r="Q1845" s="223"/>
      <c r="R1845" s="223"/>
      <c r="S1845" s="223"/>
      <c r="T1845" s="223"/>
      <c r="U1845" s="314"/>
    </row>
    <row r="1846" spans="16:21">
      <c r="P1846" s="223"/>
      <c r="Q1846" s="223"/>
      <c r="R1846" s="223"/>
      <c r="S1846" s="223"/>
      <c r="T1846" s="223"/>
      <c r="U1846" s="314"/>
    </row>
    <row r="1847" spans="16:21">
      <c r="P1847" s="223"/>
      <c r="Q1847" s="223"/>
      <c r="R1847" s="223"/>
      <c r="S1847" s="223"/>
      <c r="T1847" s="223"/>
      <c r="U1847" s="314"/>
    </row>
    <row r="1848" spans="16:21">
      <c r="P1848" s="223"/>
      <c r="Q1848" s="223"/>
      <c r="R1848" s="223"/>
      <c r="S1848" s="223"/>
      <c r="T1848" s="223"/>
      <c r="U1848" s="314"/>
    </row>
    <row r="1849" spans="16:21">
      <c r="P1849" s="223"/>
      <c r="Q1849" s="223"/>
      <c r="R1849" s="223"/>
      <c r="S1849" s="223"/>
      <c r="T1849" s="223"/>
      <c r="U1849" s="314"/>
    </row>
    <row r="1850" spans="16:21">
      <c r="P1850" s="223"/>
      <c r="Q1850" s="223"/>
      <c r="R1850" s="223"/>
      <c r="S1850" s="223"/>
      <c r="T1850" s="223"/>
      <c r="U1850" s="314"/>
    </row>
    <row r="1851" spans="16:21">
      <c r="P1851" s="223"/>
      <c r="Q1851" s="223"/>
      <c r="R1851" s="223"/>
      <c r="S1851" s="223"/>
      <c r="T1851" s="223"/>
      <c r="U1851" s="314"/>
    </row>
    <row r="1852" spans="16:21">
      <c r="P1852" s="223"/>
      <c r="Q1852" s="223"/>
      <c r="R1852" s="223"/>
      <c r="S1852" s="223"/>
      <c r="T1852" s="223"/>
      <c r="U1852" s="314"/>
    </row>
    <row r="1853" spans="16:21">
      <c r="P1853" s="223"/>
      <c r="Q1853" s="223"/>
      <c r="R1853" s="223"/>
      <c r="S1853" s="223"/>
      <c r="T1853" s="223"/>
      <c r="U1853" s="314"/>
    </row>
    <row r="1854" spans="16:21">
      <c r="P1854" s="223"/>
      <c r="Q1854" s="223"/>
      <c r="R1854" s="223"/>
      <c r="S1854" s="223"/>
      <c r="T1854" s="223"/>
      <c r="U1854" s="314"/>
    </row>
    <row r="1855" spans="16:21">
      <c r="P1855" s="223"/>
      <c r="Q1855" s="223"/>
      <c r="R1855" s="223"/>
      <c r="S1855" s="223"/>
      <c r="T1855" s="223"/>
      <c r="U1855" s="314"/>
    </row>
    <row r="1856" spans="16:21">
      <c r="P1856" s="223"/>
      <c r="Q1856" s="223"/>
      <c r="R1856" s="223"/>
      <c r="S1856" s="223"/>
      <c r="T1856" s="223"/>
      <c r="U1856" s="314"/>
    </row>
    <row r="1857" spans="16:21">
      <c r="P1857" s="223"/>
      <c r="Q1857" s="223"/>
      <c r="R1857" s="223"/>
      <c r="S1857" s="223"/>
      <c r="T1857" s="223"/>
      <c r="U1857" s="314"/>
    </row>
    <row r="1858" spans="16:21">
      <c r="P1858" s="223"/>
      <c r="Q1858" s="223"/>
      <c r="R1858" s="223"/>
      <c r="S1858" s="223"/>
      <c r="T1858" s="223"/>
      <c r="U1858" s="314"/>
    </row>
    <row r="1859" spans="16:21">
      <c r="P1859" s="223"/>
      <c r="Q1859" s="223"/>
      <c r="R1859" s="223"/>
      <c r="S1859" s="223"/>
      <c r="T1859" s="223"/>
      <c r="U1859" s="314"/>
    </row>
    <row r="1860" spans="16:21">
      <c r="P1860" s="223"/>
      <c r="Q1860" s="223"/>
      <c r="R1860" s="223"/>
      <c r="S1860" s="223"/>
      <c r="T1860" s="223"/>
      <c r="U1860" s="314"/>
    </row>
    <row r="1861" spans="16:21">
      <c r="P1861" s="223"/>
      <c r="Q1861" s="223"/>
      <c r="R1861" s="223"/>
      <c r="S1861" s="223"/>
      <c r="T1861" s="223"/>
      <c r="U1861" s="314"/>
    </row>
    <row r="1862" spans="16:21">
      <c r="P1862" s="223"/>
      <c r="Q1862" s="223"/>
      <c r="R1862" s="223"/>
      <c r="S1862" s="223"/>
      <c r="T1862" s="223"/>
      <c r="U1862" s="314"/>
    </row>
    <row r="1863" spans="16:21">
      <c r="P1863" s="223"/>
      <c r="Q1863" s="223"/>
      <c r="R1863" s="223"/>
      <c r="S1863" s="223"/>
      <c r="T1863" s="223"/>
      <c r="U1863" s="314"/>
    </row>
    <row r="1864" spans="16:21">
      <c r="P1864" s="223"/>
      <c r="Q1864" s="223"/>
      <c r="R1864" s="223"/>
      <c r="S1864" s="223"/>
      <c r="T1864" s="223"/>
      <c r="U1864" s="314"/>
    </row>
    <row r="1865" spans="16:21">
      <c r="P1865" s="223"/>
      <c r="Q1865" s="223"/>
      <c r="R1865" s="223"/>
      <c r="S1865" s="223"/>
      <c r="T1865" s="223"/>
      <c r="U1865" s="314"/>
    </row>
    <row r="1866" spans="16:21">
      <c r="P1866" s="223"/>
      <c r="Q1866" s="223"/>
      <c r="R1866" s="223"/>
      <c r="S1866" s="223"/>
      <c r="T1866" s="223"/>
      <c r="U1866" s="314"/>
    </row>
    <row r="1867" spans="16:21">
      <c r="P1867" s="223"/>
      <c r="Q1867" s="223"/>
      <c r="R1867" s="223"/>
      <c r="S1867" s="223"/>
      <c r="T1867" s="223"/>
      <c r="U1867" s="314"/>
    </row>
    <row r="1868" spans="16:21">
      <c r="P1868" s="223"/>
      <c r="Q1868" s="223"/>
      <c r="R1868" s="223"/>
      <c r="S1868" s="223"/>
      <c r="T1868" s="223"/>
      <c r="U1868" s="314"/>
    </row>
    <row r="1869" spans="16:21">
      <c r="P1869" s="223"/>
      <c r="Q1869" s="223"/>
      <c r="R1869" s="223"/>
      <c r="S1869" s="223"/>
      <c r="T1869" s="223"/>
      <c r="U1869" s="314"/>
    </row>
    <row r="1870" spans="16:21">
      <c r="P1870" s="223"/>
      <c r="Q1870" s="223"/>
      <c r="R1870" s="223"/>
      <c r="S1870" s="223"/>
      <c r="T1870" s="223"/>
      <c r="U1870" s="314"/>
    </row>
    <row r="1871" spans="16:21">
      <c r="P1871" s="223"/>
      <c r="Q1871" s="223"/>
      <c r="R1871" s="223"/>
      <c r="S1871" s="223"/>
      <c r="T1871" s="223"/>
      <c r="U1871" s="314"/>
    </row>
    <row r="1872" spans="16:21">
      <c r="P1872" s="223"/>
      <c r="Q1872" s="223"/>
      <c r="R1872" s="223"/>
      <c r="S1872" s="223"/>
      <c r="T1872" s="223"/>
      <c r="U1872" s="314"/>
    </row>
    <row r="1873" spans="16:21">
      <c r="P1873" s="223"/>
      <c r="Q1873" s="223"/>
      <c r="R1873" s="223"/>
      <c r="S1873" s="223"/>
      <c r="T1873" s="223"/>
      <c r="U1873" s="314"/>
    </row>
    <row r="1874" spans="16:21">
      <c r="P1874" s="223"/>
      <c r="Q1874" s="223"/>
      <c r="R1874" s="223"/>
      <c r="S1874" s="223"/>
      <c r="T1874" s="223"/>
      <c r="U1874" s="314"/>
    </row>
    <row r="1875" spans="16:21">
      <c r="P1875" s="223"/>
      <c r="Q1875" s="223"/>
      <c r="R1875" s="223"/>
      <c r="S1875" s="223"/>
      <c r="T1875" s="223"/>
      <c r="U1875" s="314"/>
    </row>
    <row r="1876" spans="16:21">
      <c r="P1876" s="223"/>
      <c r="Q1876" s="223"/>
      <c r="R1876" s="223"/>
      <c r="S1876" s="223"/>
      <c r="T1876" s="223"/>
      <c r="U1876" s="314"/>
    </row>
    <row r="1877" spans="16:21">
      <c r="P1877" s="223"/>
      <c r="Q1877" s="223"/>
      <c r="R1877" s="223"/>
      <c r="S1877" s="223"/>
      <c r="T1877" s="223"/>
      <c r="U1877" s="314"/>
    </row>
    <row r="1878" spans="16:21">
      <c r="P1878" s="223"/>
      <c r="Q1878" s="223"/>
      <c r="R1878" s="223"/>
      <c r="S1878" s="223"/>
      <c r="T1878" s="223"/>
      <c r="U1878" s="314"/>
    </row>
    <row r="1879" spans="16:21">
      <c r="P1879" s="223"/>
      <c r="Q1879" s="223"/>
      <c r="R1879" s="223"/>
      <c r="S1879" s="223"/>
      <c r="T1879" s="223"/>
      <c r="U1879" s="314"/>
    </row>
    <row r="1880" spans="16:21">
      <c r="P1880" s="223"/>
      <c r="Q1880" s="223"/>
      <c r="R1880" s="223"/>
      <c r="S1880" s="223"/>
      <c r="T1880" s="223"/>
      <c r="U1880" s="314"/>
    </row>
    <row r="1881" spans="16:21">
      <c r="P1881" s="223"/>
      <c r="Q1881" s="223"/>
      <c r="R1881" s="223"/>
      <c r="S1881" s="223"/>
      <c r="T1881" s="223"/>
      <c r="U1881" s="314"/>
    </row>
    <row r="1882" spans="16:21">
      <c r="P1882" s="223"/>
      <c r="Q1882" s="223"/>
      <c r="R1882" s="223"/>
      <c r="S1882" s="223"/>
      <c r="T1882" s="223"/>
      <c r="U1882" s="314"/>
    </row>
    <row r="1883" spans="16:21">
      <c r="P1883" s="223"/>
      <c r="Q1883" s="223"/>
      <c r="R1883" s="223"/>
      <c r="S1883" s="223"/>
      <c r="T1883" s="223"/>
      <c r="U1883" s="314"/>
    </row>
    <row r="1884" spans="16:21">
      <c r="P1884" s="223"/>
      <c r="Q1884" s="223"/>
      <c r="R1884" s="223"/>
      <c r="S1884" s="223"/>
      <c r="T1884" s="223"/>
      <c r="U1884" s="314"/>
    </row>
    <row r="1885" spans="16:21">
      <c r="P1885" s="223"/>
      <c r="Q1885" s="223"/>
      <c r="R1885" s="223"/>
      <c r="S1885" s="223"/>
      <c r="T1885" s="223"/>
      <c r="U1885" s="314"/>
    </row>
    <row r="1886" spans="16:21">
      <c r="P1886" s="223"/>
      <c r="Q1886" s="223"/>
      <c r="R1886" s="223"/>
      <c r="S1886" s="223"/>
      <c r="T1886" s="223"/>
      <c r="U1886" s="314"/>
    </row>
    <row r="1887" spans="16:21">
      <c r="P1887" s="223"/>
      <c r="Q1887" s="223"/>
      <c r="R1887" s="223"/>
      <c r="S1887" s="223"/>
      <c r="T1887" s="223"/>
      <c r="U1887" s="314"/>
    </row>
    <row r="1888" spans="16:21">
      <c r="P1888" s="223"/>
      <c r="Q1888" s="223"/>
      <c r="R1888" s="223"/>
      <c r="S1888" s="223"/>
      <c r="T1888" s="223"/>
      <c r="U1888" s="314"/>
    </row>
    <row r="1889" spans="16:21">
      <c r="P1889" s="223"/>
      <c r="Q1889" s="223"/>
      <c r="R1889" s="223"/>
      <c r="S1889" s="223"/>
      <c r="T1889" s="223"/>
      <c r="U1889" s="314"/>
    </row>
    <row r="1890" spans="16:21">
      <c r="P1890" s="223"/>
      <c r="Q1890" s="223"/>
      <c r="R1890" s="223"/>
      <c r="S1890" s="223"/>
      <c r="T1890" s="223"/>
      <c r="U1890" s="314"/>
    </row>
    <row r="1891" spans="16:21">
      <c r="P1891" s="223"/>
      <c r="Q1891" s="223"/>
      <c r="R1891" s="223"/>
      <c r="S1891" s="223"/>
      <c r="T1891" s="223"/>
      <c r="U1891" s="314"/>
    </row>
    <row r="1892" spans="16:21">
      <c r="P1892" s="223"/>
      <c r="Q1892" s="223"/>
      <c r="R1892" s="223"/>
      <c r="S1892" s="223"/>
      <c r="T1892" s="223"/>
      <c r="U1892" s="314"/>
    </row>
    <row r="1893" spans="16:21">
      <c r="P1893" s="223"/>
      <c r="Q1893" s="223"/>
      <c r="R1893" s="223"/>
      <c r="S1893" s="223"/>
      <c r="T1893" s="223"/>
      <c r="U1893" s="314"/>
    </row>
    <row r="1894" spans="16:21">
      <c r="P1894" s="223"/>
      <c r="Q1894" s="223"/>
      <c r="R1894" s="223"/>
      <c r="S1894" s="223"/>
      <c r="T1894" s="223"/>
      <c r="U1894" s="314"/>
    </row>
    <row r="1895" spans="16:21">
      <c r="P1895" s="223"/>
      <c r="Q1895" s="223"/>
      <c r="R1895" s="223"/>
      <c r="S1895" s="223"/>
      <c r="T1895" s="223"/>
      <c r="U1895" s="314"/>
    </row>
    <row r="1896" spans="16:21">
      <c r="P1896" s="223"/>
      <c r="Q1896" s="223"/>
      <c r="R1896" s="223"/>
      <c r="S1896" s="223"/>
      <c r="T1896" s="223"/>
      <c r="U1896" s="314"/>
    </row>
    <row r="1897" spans="16:21">
      <c r="P1897" s="223"/>
      <c r="Q1897" s="223"/>
      <c r="R1897" s="223"/>
      <c r="S1897" s="223"/>
      <c r="T1897" s="223"/>
      <c r="U1897" s="314"/>
    </row>
    <row r="1898" spans="16:21">
      <c r="P1898" s="223"/>
      <c r="Q1898" s="223"/>
      <c r="R1898" s="223"/>
      <c r="S1898" s="223"/>
      <c r="T1898" s="223"/>
      <c r="U1898" s="314"/>
    </row>
    <row r="1899" spans="16:21">
      <c r="P1899" s="223"/>
      <c r="Q1899" s="223"/>
      <c r="R1899" s="223"/>
      <c r="S1899" s="223"/>
      <c r="T1899" s="223"/>
      <c r="U1899" s="314"/>
    </row>
    <row r="1900" spans="16:21">
      <c r="P1900" s="223"/>
      <c r="Q1900" s="223"/>
      <c r="R1900" s="223"/>
      <c r="S1900" s="223"/>
      <c r="T1900" s="223"/>
      <c r="U1900" s="314"/>
    </row>
    <row r="1901" spans="16:21">
      <c r="P1901" s="223"/>
      <c r="Q1901" s="223"/>
      <c r="R1901" s="223"/>
      <c r="S1901" s="223"/>
      <c r="T1901" s="223"/>
      <c r="U1901" s="314"/>
    </row>
    <row r="1902" spans="16:21">
      <c r="P1902" s="223"/>
      <c r="Q1902" s="223"/>
      <c r="R1902" s="223"/>
      <c r="S1902" s="223"/>
      <c r="T1902" s="223"/>
      <c r="U1902" s="314"/>
    </row>
    <row r="1903" spans="16:21">
      <c r="P1903" s="223"/>
      <c r="Q1903" s="223"/>
      <c r="R1903" s="223"/>
      <c r="S1903" s="223"/>
      <c r="T1903" s="223"/>
      <c r="U1903" s="314"/>
    </row>
    <row r="1904" spans="16:21">
      <c r="P1904" s="223"/>
      <c r="Q1904" s="223"/>
      <c r="R1904" s="223"/>
      <c r="S1904" s="223"/>
      <c r="T1904" s="223"/>
      <c r="U1904" s="314"/>
    </row>
    <row r="1905" spans="16:21">
      <c r="P1905" s="223"/>
      <c r="Q1905" s="223"/>
      <c r="R1905" s="223"/>
      <c r="S1905" s="223"/>
      <c r="T1905" s="223"/>
      <c r="U1905" s="314"/>
    </row>
    <row r="1906" spans="16:21">
      <c r="P1906" s="223"/>
      <c r="Q1906" s="223"/>
      <c r="R1906" s="223"/>
      <c r="S1906" s="223"/>
      <c r="T1906" s="223"/>
      <c r="U1906" s="314"/>
    </row>
    <row r="1907" spans="16:21">
      <c r="P1907" s="223"/>
      <c r="Q1907" s="223"/>
      <c r="R1907" s="223"/>
      <c r="S1907" s="223"/>
      <c r="T1907" s="223"/>
      <c r="U1907" s="314"/>
    </row>
    <row r="1908" spans="16:21">
      <c r="P1908" s="223"/>
      <c r="Q1908" s="223"/>
      <c r="R1908" s="223"/>
      <c r="S1908" s="223"/>
      <c r="T1908" s="223"/>
      <c r="U1908" s="314"/>
    </row>
    <row r="1909" spans="16:21">
      <c r="P1909" s="223"/>
      <c r="Q1909" s="223"/>
      <c r="R1909" s="223"/>
      <c r="S1909" s="223"/>
      <c r="T1909" s="223"/>
      <c r="U1909" s="314"/>
    </row>
    <row r="1910" spans="16:21">
      <c r="P1910" s="223"/>
      <c r="Q1910" s="223"/>
      <c r="R1910" s="223"/>
      <c r="S1910" s="223"/>
      <c r="T1910" s="223"/>
      <c r="U1910" s="314"/>
    </row>
    <row r="1911" spans="16:21">
      <c r="P1911" s="223"/>
      <c r="Q1911" s="223"/>
      <c r="R1911" s="223"/>
      <c r="S1911" s="223"/>
      <c r="T1911" s="223"/>
      <c r="U1911" s="314"/>
    </row>
    <row r="1912" spans="16:21">
      <c r="P1912" s="223"/>
      <c r="Q1912" s="223"/>
      <c r="R1912" s="223"/>
      <c r="S1912" s="223"/>
      <c r="T1912" s="223"/>
      <c r="U1912" s="314"/>
    </row>
    <row r="1913" spans="16:21">
      <c r="P1913" s="223"/>
      <c r="Q1913" s="223"/>
      <c r="R1913" s="223"/>
      <c r="S1913" s="223"/>
      <c r="T1913" s="223"/>
      <c r="U1913" s="314"/>
    </row>
    <row r="1914" spans="16:21">
      <c r="P1914" s="223"/>
      <c r="Q1914" s="223"/>
      <c r="R1914" s="223"/>
      <c r="S1914" s="223"/>
      <c r="T1914" s="223"/>
      <c r="U1914" s="314"/>
    </row>
    <row r="1915" spans="16:21">
      <c r="P1915" s="223"/>
      <c r="Q1915" s="223"/>
      <c r="R1915" s="223"/>
      <c r="S1915" s="223"/>
      <c r="T1915" s="223"/>
      <c r="U1915" s="314"/>
    </row>
    <row r="1916" spans="16:21">
      <c r="P1916" s="223"/>
      <c r="Q1916" s="223"/>
      <c r="R1916" s="223"/>
      <c r="S1916" s="223"/>
      <c r="T1916" s="223"/>
      <c r="U1916" s="314"/>
    </row>
    <row r="1917" spans="16:21">
      <c r="P1917" s="223"/>
      <c r="Q1917" s="223"/>
      <c r="R1917" s="223"/>
      <c r="S1917" s="223"/>
      <c r="T1917" s="223"/>
      <c r="U1917" s="314"/>
    </row>
    <row r="1918" spans="16:21">
      <c r="P1918" s="223"/>
      <c r="Q1918" s="223"/>
      <c r="R1918" s="223"/>
      <c r="S1918" s="223"/>
      <c r="T1918" s="223"/>
      <c r="U1918" s="314"/>
    </row>
    <row r="1919" spans="16:21">
      <c r="P1919" s="223"/>
      <c r="Q1919" s="223"/>
      <c r="R1919" s="223"/>
      <c r="S1919" s="223"/>
      <c r="T1919" s="223"/>
      <c r="U1919" s="314"/>
    </row>
    <row r="1920" spans="16:21">
      <c r="P1920" s="223"/>
      <c r="Q1920" s="223"/>
      <c r="R1920" s="223"/>
      <c r="S1920" s="223"/>
      <c r="T1920" s="223"/>
      <c r="U1920" s="314"/>
    </row>
    <row r="1921" spans="16:21">
      <c r="P1921" s="223"/>
      <c r="Q1921" s="223"/>
      <c r="R1921" s="223"/>
      <c r="S1921" s="223"/>
      <c r="T1921" s="223"/>
      <c r="U1921" s="314"/>
    </row>
    <row r="1922" spans="16:21">
      <c r="P1922" s="223"/>
      <c r="Q1922" s="223"/>
      <c r="R1922" s="223"/>
      <c r="S1922" s="223"/>
      <c r="T1922" s="223"/>
      <c r="U1922" s="314"/>
    </row>
    <row r="1923" spans="16:21">
      <c r="P1923" s="223"/>
      <c r="Q1923" s="223"/>
      <c r="R1923" s="223"/>
      <c r="S1923" s="223"/>
      <c r="T1923" s="223"/>
      <c r="U1923" s="314"/>
    </row>
    <row r="1924" spans="16:21">
      <c r="P1924" s="223"/>
      <c r="Q1924" s="223"/>
      <c r="R1924" s="223"/>
      <c r="S1924" s="223"/>
      <c r="T1924" s="223"/>
      <c r="U1924" s="314"/>
    </row>
    <row r="1925" spans="16:21">
      <c r="P1925" s="223"/>
      <c r="Q1925" s="223"/>
      <c r="R1925" s="223"/>
      <c r="S1925" s="223"/>
      <c r="T1925" s="223"/>
      <c r="U1925" s="314"/>
    </row>
    <row r="1926" spans="16:21">
      <c r="P1926" s="223"/>
      <c r="Q1926" s="223"/>
      <c r="R1926" s="223"/>
      <c r="S1926" s="223"/>
      <c r="T1926" s="223"/>
      <c r="U1926" s="314"/>
    </row>
    <row r="1927" spans="16:21">
      <c r="P1927" s="223"/>
      <c r="Q1927" s="223"/>
      <c r="R1927" s="223"/>
      <c r="S1927" s="223"/>
      <c r="T1927" s="223"/>
      <c r="U1927" s="314"/>
    </row>
    <row r="1928" spans="16:21">
      <c r="P1928" s="223"/>
      <c r="Q1928" s="223"/>
      <c r="R1928" s="223"/>
      <c r="S1928" s="223"/>
      <c r="T1928" s="223"/>
      <c r="U1928" s="314"/>
    </row>
    <row r="1929" spans="16:21">
      <c r="P1929" s="223"/>
      <c r="Q1929" s="223"/>
      <c r="R1929" s="223"/>
      <c r="S1929" s="223"/>
      <c r="T1929" s="223"/>
      <c r="U1929" s="314"/>
    </row>
    <row r="1930" spans="16:21">
      <c r="P1930" s="223"/>
      <c r="Q1930" s="223"/>
      <c r="R1930" s="223"/>
      <c r="S1930" s="223"/>
      <c r="T1930" s="223"/>
      <c r="U1930" s="314"/>
    </row>
    <row r="1931" spans="16:21">
      <c r="P1931" s="223"/>
      <c r="Q1931" s="223"/>
      <c r="R1931" s="223"/>
      <c r="S1931" s="223"/>
      <c r="T1931" s="223"/>
      <c r="U1931" s="314"/>
    </row>
    <row r="1932" spans="16:21">
      <c r="P1932" s="223"/>
      <c r="Q1932" s="223"/>
      <c r="R1932" s="223"/>
      <c r="S1932" s="223"/>
      <c r="T1932" s="223"/>
      <c r="U1932" s="314"/>
    </row>
    <row r="1933" spans="16:21">
      <c r="P1933" s="223"/>
      <c r="Q1933" s="223"/>
      <c r="R1933" s="223"/>
      <c r="S1933" s="223"/>
      <c r="T1933" s="223"/>
      <c r="U1933" s="314"/>
    </row>
    <row r="1934" spans="16:21">
      <c r="P1934" s="223"/>
      <c r="Q1934" s="223"/>
      <c r="R1934" s="223"/>
      <c r="S1934" s="223"/>
      <c r="T1934" s="223"/>
      <c r="U1934" s="314"/>
    </row>
    <row r="1935" spans="16:21">
      <c r="P1935" s="223"/>
      <c r="Q1935" s="223"/>
      <c r="R1935" s="223"/>
      <c r="S1935" s="223"/>
      <c r="T1935" s="223"/>
      <c r="U1935" s="314"/>
    </row>
    <row r="1936" spans="16:21">
      <c r="P1936" s="223"/>
      <c r="Q1936" s="223"/>
      <c r="R1936" s="223"/>
      <c r="S1936" s="223"/>
      <c r="T1936" s="223"/>
      <c r="U1936" s="314"/>
    </row>
    <row r="1937" spans="16:21">
      <c r="P1937" s="223"/>
      <c r="Q1937" s="223"/>
      <c r="R1937" s="223"/>
      <c r="S1937" s="223"/>
      <c r="T1937" s="223"/>
      <c r="U1937" s="314"/>
    </row>
    <row r="1938" spans="16:21">
      <c r="P1938" s="223"/>
      <c r="Q1938" s="223"/>
      <c r="R1938" s="223"/>
      <c r="S1938" s="223"/>
      <c r="T1938" s="223"/>
      <c r="U1938" s="314"/>
    </row>
    <row r="1939" spans="16:21">
      <c r="P1939" s="223"/>
      <c r="Q1939" s="223"/>
      <c r="R1939" s="223"/>
      <c r="S1939" s="223"/>
      <c r="T1939" s="223"/>
      <c r="U1939" s="314"/>
    </row>
    <row r="1940" spans="16:21">
      <c r="P1940" s="223"/>
      <c r="Q1940" s="223"/>
      <c r="R1940" s="223"/>
      <c r="S1940" s="223"/>
      <c r="T1940" s="223"/>
      <c r="U1940" s="314"/>
    </row>
    <row r="1941" spans="16:21">
      <c r="P1941" s="223"/>
      <c r="Q1941" s="223"/>
      <c r="R1941" s="223"/>
      <c r="S1941" s="223"/>
      <c r="T1941" s="223"/>
      <c r="U1941" s="314"/>
    </row>
    <row r="1942" spans="16:21">
      <c r="P1942" s="223"/>
      <c r="Q1942" s="223"/>
      <c r="R1942" s="223"/>
      <c r="S1942" s="223"/>
      <c r="T1942" s="223"/>
      <c r="U1942" s="314"/>
    </row>
    <row r="1943" spans="16:21">
      <c r="P1943" s="223"/>
      <c r="Q1943" s="223"/>
      <c r="R1943" s="223"/>
      <c r="S1943" s="223"/>
      <c r="T1943" s="223"/>
      <c r="U1943" s="314"/>
    </row>
    <row r="1944" spans="16:21">
      <c r="P1944" s="223"/>
      <c r="Q1944" s="223"/>
      <c r="R1944" s="223"/>
      <c r="S1944" s="223"/>
      <c r="T1944" s="223"/>
      <c r="U1944" s="314"/>
    </row>
    <row r="1945" spans="16:21">
      <c r="P1945" s="223"/>
      <c r="Q1945" s="223"/>
      <c r="R1945" s="223"/>
      <c r="S1945" s="223"/>
      <c r="T1945" s="223"/>
      <c r="U1945" s="314"/>
    </row>
    <row r="1946" spans="16:21">
      <c r="P1946" s="223"/>
      <c r="Q1946" s="223"/>
      <c r="R1946" s="223"/>
      <c r="S1946" s="223"/>
      <c r="T1946" s="223"/>
      <c r="U1946" s="314"/>
    </row>
    <row r="1947" spans="16:21">
      <c r="P1947" s="223"/>
      <c r="Q1947" s="223"/>
      <c r="R1947" s="223"/>
      <c r="S1947" s="223"/>
      <c r="T1947" s="223"/>
      <c r="U1947" s="314"/>
    </row>
    <row r="1948" spans="16:21">
      <c r="P1948" s="223"/>
      <c r="Q1948" s="223"/>
      <c r="R1948" s="223"/>
      <c r="S1948" s="223"/>
      <c r="T1948" s="223"/>
      <c r="U1948" s="314"/>
    </row>
    <row r="1949" spans="16:21">
      <c r="P1949" s="223"/>
      <c r="Q1949" s="223"/>
      <c r="R1949" s="223"/>
      <c r="S1949" s="223"/>
      <c r="T1949" s="223"/>
      <c r="U1949" s="314"/>
    </row>
    <row r="1950" spans="16:21">
      <c r="P1950" s="223"/>
      <c r="Q1950" s="223"/>
      <c r="R1950" s="223"/>
      <c r="S1950" s="223"/>
      <c r="T1950" s="223"/>
      <c r="U1950" s="314"/>
    </row>
    <row r="1951" spans="16:21">
      <c r="P1951" s="223"/>
      <c r="Q1951" s="223"/>
      <c r="R1951" s="223"/>
      <c r="S1951" s="223"/>
      <c r="T1951" s="223"/>
      <c r="U1951" s="314"/>
    </row>
    <row r="1952" spans="16:21">
      <c r="P1952" s="223"/>
      <c r="Q1952" s="223"/>
      <c r="R1952" s="223"/>
      <c r="S1952" s="223"/>
      <c r="T1952" s="223"/>
      <c r="U1952" s="314"/>
    </row>
    <row r="1953" spans="16:21">
      <c r="P1953" s="223"/>
      <c r="Q1953" s="223"/>
      <c r="R1953" s="223"/>
      <c r="S1953" s="223"/>
      <c r="T1953" s="223"/>
      <c r="U1953" s="314"/>
    </row>
    <row r="1954" spans="16:21">
      <c r="P1954" s="223"/>
      <c r="Q1954" s="223"/>
      <c r="R1954" s="223"/>
      <c r="S1954" s="223"/>
      <c r="T1954" s="223"/>
      <c r="U1954" s="314"/>
    </row>
    <row r="1955" spans="16:21">
      <c r="P1955" s="223"/>
      <c r="Q1955" s="223"/>
      <c r="R1955" s="223"/>
      <c r="S1955" s="223"/>
      <c r="T1955" s="223"/>
      <c r="U1955" s="314"/>
    </row>
    <row r="1956" spans="16:21">
      <c r="P1956" s="223"/>
      <c r="Q1956" s="223"/>
      <c r="R1956" s="223"/>
      <c r="S1956" s="223"/>
      <c r="T1956" s="223"/>
      <c r="U1956" s="314"/>
    </row>
    <row r="1957" spans="16:21">
      <c r="P1957" s="223"/>
      <c r="Q1957" s="223"/>
      <c r="R1957" s="223"/>
      <c r="S1957" s="223"/>
      <c r="T1957" s="223"/>
      <c r="U1957" s="314"/>
    </row>
    <row r="1958" spans="16:21">
      <c r="P1958" s="223"/>
      <c r="Q1958" s="223"/>
      <c r="R1958" s="223"/>
      <c r="S1958" s="223"/>
      <c r="T1958" s="223"/>
      <c r="U1958" s="314"/>
    </row>
    <row r="1959" spans="16:21">
      <c r="P1959" s="223"/>
      <c r="Q1959" s="223"/>
      <c r="R1959" s="223"/>
      <c r="S1959" s="223"/>
      <c r="T1959" s="223"/>
      <c r="U1959" s="314"/>
    </row>
    <row r="1960" spans="16:21">
      <c r="P1960" s="223"/>
      <c r="Q1960" s="223"/>
      <c r="R1960" s="223"/>
      <c r="S1960" s="223"/>
      <c r="T1960" s="223"/>
      <c r="U1960" s="314"/>
    </row>
    <row r="1961" spans="16:21">
      <c r="P1961" s="223"/>
      <c r="Q1961" s="223"/>
      <c r="R1961" s="223"/>
      <c r="S1961" s="223"/>
      <c r="T1961" s="223"/>
      <c r="U1961" s="314"/>
    </row>
    <row r="1962" spans="16:21">
      <c r="P1962" s="223"/>
      <c r="Q1962" s="223"/>
      <c r="R1962" s="223"/>
      <c r="S1962" s="223"/>
      <c r="T1962" s="223"/>
      <c r="U1962" s="314"/>
    </row>
    <row r="1963" spans="16:21">
      <c r="P1963" s="223"/>
      <c r="Q1963" s="223"/>
      <c r="R1963" s="223"/>
      <c r="S1963" s="223"/>
      <c r="T1963" s="223"/>
      <c r="U1963" s="314"/>
    </row>
    <row r="1964" spans="16:21">
      <c r="P1964" s="223"/>
      <c r="Q1964" s="223"/>
      <c r="R1964" s="223"/>
      <c r="S1964" s="223"/>
      <c r="T1964" s="223"/>
      <c r="U1964" s="314"/>
    </row>
    <row r="1965" spans="16:21">
      <c r="P1965" s="223"/>
      <c r="Q1965" s="223"/>
      <c r="R1965" s="223"/>
      <c r="S1965" s="223"/>
      <c r="T1965" s="223"/>
      <c r="U1965" s="314"/>
    </row>
    <row r="1966" spans="16:21">
      <c r="P1966" s="223"/>
      <c r="Q1966" s="223"/>
      <c r="R1966" s="223"/>
      <c r="S1966" s="223"/>
      <c r="T1966" s="223"/>
      <c r="U1966" s="314"/>
    </row>
    <row r="1967" spans="16:21">
      <c r="P1967" s="223"/>
      <c r="Q1967" s="223"/>
      <c r="R1967" s="223"/>
      <c r="S1967" s="223"/>
      <c r="T1967" s="223"/>
      <c r="U1967" s="314"/>
    </row>
    <row r="1968" spans="16:21">
      <c r="P1968" s="223"/>
      <c r="Q1968" s="223"/>
      <c r="R1968" s="223"/>
      <c r="S1968" s="223"/>
      <c r="T1968" s="223"/>
      <c r="U1968" s="314"/>
    </row>
    <row r="1969" spans="16:21">
      <c r="P1969" s="223"/>
      <c r="Q1969" s="223"/>
      <c r="R1969" s="223"/>
      <c r="S1969" s="223"/>
      <c r="T1969" s="223"/>
      <c r="U1969" s="314"/>
    </row>
    <row r="1970" spans="16:21">
      <c r="P1970" s="223"/>
      <c r="Q1970" s="223"/>
      <c r="R1970" s="223"/>
      <c r="S1970" s="223"/>
      <c r="T1970" s="223"/>
      <c r="U1970" s="314"/>
    </row>
    <row r="1971" spans="16:21">
      <c r="P1971" s="223"/>
      <c r="Q1971" s="223"/>
      <c r="R1971" s="223"/>
      <c r="S1971" s="223"/>
      <c r="T1971" s="223"/>
      <c r="U1971" s="314"/>
    </row>
    <row r="1972" spans="16:21">
      <c r="P1972" s="223"/>
      <c r="Q1972" s="223"/>
      <c r="R1972" s="223"/>
      <c r="S1972" s="223"/>
      <c r="T1972" s="223"/>
      <c r="U1972" s="314"/>
    </row>
    <row r="1973" spans="16:21">
      <c r="P1973" s="223"/>
      <c r="Q1973" s="223"/>
      <c r="R1973" s="223"/>
      <c r="S1973" s="223"/>
      <c r="T1973" s="223"/>
      <c r="U1973" s="314"/>
    </row>
    <row r="1974" spans="16:21">
      <c r="P1974" s="223"/>
      <c r="Q1974" s="223"/>
      <c r="R1974" s="223"/>
      <c r="S1974" s="223"/>
      <c r="T1974" s="223"/>
      <c r="U1974" s="314"/>
    </row>
    <row r="1975" spans="16:21">
      <c r="P1975" s="223"/>
      <c r="Q1975" s="223"/>
      <c r="R1975" s="223"/>
      <c r="S1975" s="223"/>
      <c r="T1975" s="223"/>
      <c r="U1975" s="314"/>
    </row>
    <row r="1976" spans="16:21">
      <c r="P1976" s="223"/>
      <c r="Q1976" s="223"/>
      <c r="R1976" s="223"/>
      <c r="S1976" s="223"/>
      <c r="T1976" s="223"/>
      <c r="U1976" s="314"/>
    </row>
    <row r="1977" spans="16:21">
      <c r="P1977" s="223"/>
      <c r="Q1977" s="223"/>
      <c r="R1977" s="223"/>
      <c r="S1977" s="223"/>
      <c r="T1977" s="223"/>
      <c r="U1977" s="314"/>
    </row>
    <row r="1978" spans="16:21">
      <c r="P1978" s="223"/>
      <c r="Q1978" s="223"/>
      <c r="R1978" s="223"/>
      <c r="S1978" s="223"/>
      <c r="T1978" s="223"/>
      <c r="U1978" s="314"/>
    </row>
    <row r="1979" spans="16:21">
      <c r="P1979" s="223"/>
      <c r="Q1979" s="223"/>
      <c r="R1979" s="223"/>
      <c r="S1979" s="223"/>
      <c r="T1979" s="223"/>
      <c r="U1979" s="314"/>
    </row>
    <row r="1980" spans="16:21">
      <c r="P1980" s="223"/>
      <c r="Q1980" s="223"/>
      <c r="R1980" s="223"/>
      <c r="S1980" s="223"/>
      <c r="T1980" s="223"/>
      <c r="U1980" s="314"/>
    </row>
    <row r="1981" spans="16:21">
      <c r="P1981" s="223"/>
      <c r="Q1981" s="223"/>
      <c r="R1981" s="223"/>
      <c r="S1981" s="223"/>
      <c r="T1981" s="223"/>
      <c r="U1981" s="314"/>
    </row>
    <row r="1982" spans="16:21">
      <c r="P1982" s="223"/>
      <c r="Q1982" s="223"/>
      <c r="R1982" s="223"/>
      <c r="S1982" s="223"/>
      <c r="T1982" s="223"/>
      <c r="U1982" s="314"/>
    </row>
    <row r="1983" spans="16:21">
      <c r="P1983" s="223"/>
      <c r="Q1983" s="223"/>
      <c r="R1983" s="223"/>
      <c r="S1983" s="223"/>
      <c r="T1983" s="223"/>
      <c r="U1983" s="314"/>
    </row>
    <row r="1984" spans="16:21">
      <c r="P1984" s="223"/>
      <c r="Q1984" s="223"/>
      <c r="R1984" s="223"/>
      <c r="S1984" s="223"/>
      <c r="T1984" s="223"/>
      <c r="U1984" s="314"/>
    </row>
    <row r="1985" spans="16:21">
      <c r="P1985" s="223"/>
      <c r="Q1985" s="223"/>
      <c r="R1985" s="223"/>
      <c r="S1985" s="223"/>
      <c r="T1985" s="223"/>
      <c r="U1985" s="314"/>
    </row>
    <row r="1986" spans="16:21">
      <c r="P1986" s="223"/>
      <c r="Q1986" s="223"/>
      <c r="R1986" s="223"/>
      <c r="S1986" s="223"/>
      <c r="T1986" s="223"/>
      <c r="U1986" s="314"/>
    </row>
    <row r="1987" spans="16:21">
      <c r="P1987" s="223"/>
      <c r="Q1987" s="223"/>
      <c r="R1987" s="223"/>
      <c r="S1987" s="223"/>
      <c r="T1987" s="223"/>
      <c r="U1987" s="314"/>
    </row>
    <row r="1988" spans="16:21">
      <c r="P1988" s="223"/>
      <c r="Q1988" s="223"/>
      <c r="R1988" s="223"/>
      <c r="S1988" s="223"/>
      <c r="T1988" s="223"/>
      <c r="U1988" s="314"/>
    </row>
    <row r="1989" spans="16:21">
      <c r="P1989" s="223"/>
      <c r="Q1989" s="223"/>
      <c r="R1989" s="223"/>
      <c r="S1989" s="223"/>
      <c r="T1989" s="223"/>
      <c r="U1989" s="314"/>
    </row>
    <row r="1990" spans="16:21">
      <c r="P1990" s="223"/>
      <c r="Q1990" s="223"/>
      <c r="R1990" s="223"/>
      <c r="S1990" s="223"/>
      <c r="T1990" s="223"/>
      <c r="U1990" s="314"/>
    </row>
    <row r="1991" spans="16:21">
      <c r="P1991" s="223"/>
      <c r="Q1991" s="223"/>
      <c r="R1991" s="223"/>
      <c r="S1991" s="223"/>
      <c r="T1991" s="223"/>
      <c r="U1991" s="314"/>
    </row>
    <row r="1992" spans="16:21">
      <c r="P1992" s="223"/>
      <c r="Q1992" s="223"/>
      <c r="R1992" s="223"/>
      <c r="S1992" s="223"/>
      <c r="T1992" s="223"/>
      <c r="U1992" s="314"/>
    </row>
    <row r="1993" spans="16:21">
      <c r="P1993" s="223"/>
      <c r="Q1993" s="223"/>
      <c r="R1993" s="223"/>
      <c r="S1993" s="223"/>
      <c r="T1993" s="223"/>
      <c r="U1993" s="314"/>
    </row>
    <row r="1994" spans="16:21">
      <c r="P1994" s="223"/>
      <c r="Q1994" s="223"/>
      <c r="R1994" s="223"/>
      <c r="S1994" s="223"/>
      <c r="T1994" s="223"/>
      <c r="U1994" s="314"/>
    </row>
    <row r="1995" spans="16:21">
      <c r="P1995" s="223"/>
      <c r="Q1995" s="223"/>
      <c r="R1995" s="223"/>
      <c r="S1995" s="223"/>
      <c r="T1995" s="223"/>
      <c r="U1995" s="314"/>
    </row>
    <row r="1996" spans="16:21">
      <c r="P1996" s="223"/>
      <c r="Q1996" s="223"/>
      <c r="R1996" s="223"/>
      <c r="S1996" s="223"/>
      <c r="T1996" s="223"/>
      <c r="U1996" s="314"/>
    </row>
    <row r="1997" spans="16:21">
      <c r="P1997" s="223"/>
      <c r="Q1997" s="223"/>
      <c r="R1997" s="223"/>
      <c r="S1997" s="223"/>
      <c r="T1997" s="223"/>
      <c r="U1997" s="314"/>
    </row>
    <row r="1998" spans="16:21">
      <c r="P1998" s="223"/>
      <c r="Q1998" s="223"/>
      <c r="R1998" s="223"/>
      <c r="S1998" s="223"/>
      <c r="T1998" s="223"/>
      <c r="U1998" s="314"/>
    </row>
    <row r="1999" spans="16:21">
      <c r="P1999" s="223"/>
      <c r="Q1999" s="223"/>
      <c r="R1999" s="223"/>
      <c r="S1999" s="223"/>
      <c r="T1999" s="223"/>
      <c r="U1999" s="314"/>
    </row>
    <row r="2000" spans="16:21">
      <c r="P2000" s="223"/>
      <c r="Q2000" s="223"/>
      <c r="R2000" s="223"/>
      <c r="S2000" s="223"/>
      <c r="T2000" s="223"/>
      <c r="U2000" s="314"/>
    </row>
    <row r="2001" spans="16:21">
      <c r="P2001" s="223"/>
      <c r="Q2001" s="223"/>
      <c r="R2001" s="223"/>
      <c r="S2001" s="223"/>
      <c r="T2001" s="223"/>
      <c r="U2001" s="314"/>
    </row>
    <row r="2002" spans="16:21">
      <c r="P2002" s="223"/>
      <c r="Q2002" s="223"/>
      <c r="R2002" s="223"/>
      <c r="S2002" s="223"/>
      <c r="T2002" s="223"/>
      <c r="U2002" s="314"/>
    </row>
    <row r="2003" spans="16:21">
      <c r="P2003" s="223"/>
      <c r="Q2003" s="223"/>
      <c r="R2003" s="223"/>
      <c r="S2003" s="223"/>
      <c r="T2003" s="223"/>
      <c r="U2003" s="314"/>
    </row>
    <row r="2004" spans="16:21">
      <c r="P2004" s="223"/>
      <c r="Q2004" s="223"/>
      <c r="R2004" s="223"/>
      <c r="S2004" s="223"/>
      <c r="T2004" s="223"/>
      <c r="U2004" s="314"/>
    </row>
    <row r="2005" spans="16:21">
      <c r="P2005" s="223"/>
      <c r="Q2005" s="223"/>
      <c r="R2005" s="223"/>
      <c r="S2005" s="223"/>
      <c r="T2005" s="223"/>
      <c r="U2005" s="314"/>
    </row>
    <row r="2006" spans="16:21">
      <c r="P2006" s="223"/>
      <c r="Q2006" s="223"/>
      <c r="R2006" s="223"/>
      <c r="S2006" s="223"/>
      <c r="T2006" s="223"/>
      <c r="U2006" s="314"/>
    </row>
    <row r="2007" spans="16:21">
      <c r="P2007" s="223"/>
      <c r="Q2007" s="223"/>
      <c r="R2007" s="223"/>
      <c r="S2007" s="223"/>
      <c r="T2007" s="223"/>
      <c r="U2007" s="314"/>
    </row>
    <row r="2008" spans="16:21">
      <c r="P2008" s="223"/>
      <c r="Q2008" s="223"/>
      <c r="R2008" s="223"/>
      <c r="S2008" s="223"/>
      <c r="T2008" s="223"/>
      <c r="U2008" s="314"/>
    </row>
    <row r="2009" spans="16:21">
      <c r="P2009" s="223"/>
      <c r="Q2009" s="223"/>
      <c r="R2009" s="223"/>
      <c r="S2009" s="223"/>
      <c r="T2009" s="223"/>
      <c r="U2009" s="314"/>
    </row>
    <row r="2010" spans="16:21">
      <c r="P2010" s="223"/>
      <c r="Q2010" s="223"/>
      <c r="R2010" s="223"/>
      <c r="S2010" s="223"/>
      <c r="T2010" s="223"/>
      <c r="U2010" s="314"/>
    </row>
    <row r="2011" spans="16:21">
      <c r="P2011" s="223"/>
      <c r="Q2011" s="223"/>
      <c r="R2011" s="223"/>
      <c r="S2011" s="223"/>
      <c r="T2011" s="223"/>
      <c r="U2011" s="314"/>
    </row>
    <row r="2012" spans="16:21">
      <c r="P2012" s="223"/>
      <c r="Q2012" s="223"/>
      <c r="R2012" s="223"/>
      <c r="S2012" s="223"/>
      <c r="T2012" s="223"/>
      <c r="U2012" s="314"/>
    </row>
    <row r="2013" spans="16:21">
      <c r="P2013" s="223"/>
      <c r="Q2013" s="223"/>
      <c r="R2013" s="223"/>
      <c r="S2013" s="223"/>
      <c r="T2013" s="223"/>
      <c r="U2013" s="314"/>
    </row>
    <row r="2014" spans="16:21">
      <c r="P2014" s="223"/>
      <c r="Q2014" s="223"/>
      <c r="R2014" s="223"/>
      <c r="S2014" s="223"/>
      <c r="T2014" s="223"/>
      <c r="U2014" s="314"/>
    </row>
    <row r="2015" spans="16:21">
      <c r="P2015" s="223"/>
      <c r="Q2015" s="223"/>
      <c r="R2015" s="223"/>
      <c r="S2015" s="223"/>
      <c r="T2015" s="223"/>
      <c r="U2015" s="314"/>
    </row>
    <row r="2016" spans="16:21">
      <c r="P2016" s="223"/>
      <c r="Q2016" s="223"/>
      <c r="R2016" s="223"/>
      <c r="S2016" s="223"/>
      <c r="T2016" s="223"/>
      <c r="U2016" s="314"/>
    </row>
    <row r="2017" spans="16:21">
      <c r="P2017" s="223"/>
      <c r="Q2017" s="223"/>
      <c r="R2017" s="223"/>
      <c r="S2017" s="223"/>
      <c r="T2017" s="223"/>
      <c r="U2017" s="314"/>
    </row>
    <row r="2018" spans="16:21">
      <c r="P2018" s="223"/>
      <c r="Q2018" s="223"/>
      <c r="R2018" s="223"/>
      <c r="S2018" s="223"/>
      <c r="T2018" s="223"/>
      <c r="U2018" s="314"/>
    </row>
    <row r="2019" spans="16:21">
      <c r="P2019" s="223"/>
      <c r="Q2019" s="223"/>
      <c r="R2019" s="223"/>
      <c r="S2019" s="223"/>
      <c r="T2019" s="223"/>
      <c r="U2019" s="314"/>
    </row>
    <row r="2020" spans="16:21">
      <c r="P2020" s="223"/>
      <c r="Q2020" s="223"/>
      <c r="R2020" s="223"/>
      <c r="S2020" s="223"/>
      <c r="T2020" s="223"/>
      <c r="U2020" s="314"/>
    </row>
    <row r="2021" spans="16:21">
      <c r="P2021" s="223"/>
      <c r="Q2021" s="223"/>
      <c r="R2021" s="223"/>
      <c r="S2021" s="223"/>
      <c r="T2021" s="223"/>
      <c r="U2021" s="314"/>
    </row>
    <row r="2022" spans="16:21">
      <c r="P2022" s="223"/>
      <c r="Q2022" s="223"/>
      <c r="R2022" s="223"/>
      <c r="S2022" s="223"/>
      <c r="T2022" s="223"/>
      <c r="U2022" s="314"/>
    </row>
    <row r="2023" spans="16:21">
      <c r="P2023" s="223"/>
      <c r="Q2023" s="223"/>
      <c r="R2023" s="223"/>
      <c r="S2023" s="223"/>
      <c r="T2023" s="223"/>
      <c r="U2023" s="314"/>
    </row>
    <row r="2024" spans="16:21">
      <c r="P2024" s="223"/>
      <c r="Q2024" s="223"/>
      <c r="R2024" s="223"/>
      <c r="S2024" s="223"/>
      <c r="T2024" s="223"/>
      <c r="U2024" s="314"/>
    </row>
    <row r="2025" spans="16:21">
      <c r="P2025" s="223"/>
      <c r="Q2025" s="223"/>
      <c r="R2025" s="223"/>
      <c r="S2025" s="223"/>
      <c r="T2025" s="223"/>
      <c r="U2025" s="314"/>
    </row>
    <row r="2026" spans="16:21">
      <c r="P2026" s="223"/>
      <c r="Q2026" s="223"/>
      <c r="R2026" s="223"/>
      <c r="S2026" s="223"/>
      <c r="T2026" s="223"/>
      <c r="U2026" s="314"/>
    </row>
    <row r="2027" spans="16:21">
      <c r="P2027" s="223"/>
      <c r="Q2027" s="223"/>
      <c r="R2027" s="223"/>
      <c r="S2027" s="223"/>
      <c r="T2027" s="223"/>
      <c r="U2027" s="314"/>
    </row>
    <row r="2028" spans="16:21">
      <c r="P2028" s="223"/>
      <c r="Q2028" s="223"/>
      <c r="R2028" s="223"/>
      <c r="S2028" s="223"/>
      <c r="T2028" s="223"/>
      <c r="U2028" s="314"/>
    </row>
    <row r="2029" spans="16:21">
      <c r="P2029" s="223"/>
      <c r="Q2029" s="223"/>
      <c r="R2029" s="223"/>
      <c r="S2029" s="223"/>
      <c r="T2029" s="223"/>
      <c r="U2029" s="314"/>
    </row>
    <row r="2030" spans="16:21">
      <c r="P2030" s="223"/>
      <c r="Q2030" s="223"/>
      <c r="R2030" s="223"/>
      <c r="S2030" s="223"/>
      <c r="T2030" s="223"/>
      <c r="U2030" s="314"/>
    </row>
    <row r="2031" spans="16:21">
      <c r="P2031" s="223"/>
      <c r="Q2031" s="223"/>
      <c r="R2031" s="223"/>
      <c r="S2031" s="223"/>
      <c r="T2031" s="223"/>
      <c r="U2031" s="314"/>
    </row>
    <row r="2032" spans="16:21">
      <c r="P2032" s="223"/>
      <c r="Q2032" s="223"/>
      <c r="R2032" s="223"/>
      <c r="S2032" s="223"/>
      <c r="T2032" s="223"/>
      <c r="U2032" s="314"/>
    </row>
    <row r="2033" spans="16:21">
      <c r="P2033" s="223"/>
      <c r="Q2033" s="223"/>
      <c r="R2033" s="223"/>
      <c r="S2033" s="223"/>
      <c r="T2033" s="223"/>
      <c r="U2033" s="314"/>
    </row>
    <row r="2034" spans="16:21">
      <c r="P2034" s="223"/>
      <c r="Q2034" s="223"/>
      <c r="R2034" s="223"/>
      <c r="S2034" s="223"/>
      <c r="T2034" s="223"/>
      <c r="U2034" s="314"/>
    </row>
    <row r="2035" spans="16:21">
      <c r="P2035" s="223"/>
      <c r="Q2035" s="223"/>
      <c r="R2035" s="223"/>
      <c r="S2035" s="223"/>
      <c r="T2035" s="223"/>
      <c r="U2035" s="314"/>
    </row>
    <row r="2036" spans="16:21">
      <c r="P2036" s="223"/>
      <c r="Q2036" s="223"/>
      <c r="R2036" s="223"/>
      <c r="S2036" s="223"/>
      <c r="T2036" s="223"/>
      <c r="U2036" s="314"/>
    </row>
    <row r="2037" spans="16:21">
      <c r="P2037" s="223"/>
      <c r="Q2037" s="223"/>
      <c r="R2037" s="223"/>
      <c r="S2037" s="223"/>
      <c r="T2037" s="223"/>
      <c r="U2037" s="314"/>
    </row>
    <row r="2038" spans="16:21">
      <c r="P2038" s="223"/>
      <c r="Q2038" s="223"/>
      <c r="R2038" s="223"/>
      <c r="S2038" s="223"/>
      <c r="T2038" s="223"/>
      <c r="U2038" s="314"/>
    </row>
    <row r="2039" spans="16:21">
      <c r="P2039" s="223"/>
      <c r="Q2039" s="223"/>
      <c r="R2039" s="223"/>
      <c r="S2039" s="223"/>
      <c r="T2039" s="223"/>
      <c r="U2039" s="314"/>
    </row>
    <row r="2040" spans="16:21">
      <c r="P2040" s="223"/>
      <c r="Q2040" s="223"/>
      <c r="R2040" s="223"/>
      <c r="S2040" s="223"/>
      <c r="T2040" s="223"/>
      <c r="U2040" s="314"/>
    </row>
    <row r="2041" spans="16:21">
      <c r="P2041" s="223"/>
      <c r="Q2041" s="223"/>
      <c r="R2041" s="223"/>
      <c r="S2041" s="223"/>
      <c r="T2041" s="223"/>
      <c r="U2041" s="314"/>
    </row>
    <row r="2042" spans="16:21">
      <c r="P2042" s="223"/>
      <c r="Q2042" s="223"/>
      <c r="R2042" s="223"/>
      <c r="S2042" s="223"/>
      <c r="T2042" s="223"/>
      <c r="U2042" s="314"/>
    </row>
    <row r="2043" spans="16:21">
      <c r="P2043" s="223"/>
      <c r="Q2043" s="223"/>
      <c r="R2043" s="223"/>
      <c r="S2043" s="223"/>
      <c r="T2043" s="223"/>
      <c r="U2043" s="314"/>
    </row>
    <row r="2044" spans="16:21">
      <c r="P2044" s="223"/>
      <c r="Q2044" s="223"/>
      <c r="R2044" s="223"/>
      <c r="S2044" s="223"/>
      <c r="T2044" s="223"/>
      <c r="U2044" s="314"/>
    </row>
    <row r="2045" spans="16:21">
      <c r="P2045" s="223"/>
      <c r="Q2045" s="223"/>
      <c r="R2045" s="223"/>
      <c r="S2045" s="223"/>
      <c r="T2045" s="223"/>
      <c r="U2045" s="314"/>
    </row>
    <row r="2046" spans="16:21">
      <c r="P2046" s="223"/>
      <c r="Q2046" s="223"/>
      <c r="R2046" s="223"/>
      <c r="S2046" s="223"/>
      <c r="T2046" s="223"/>
      <c r="U2046" s="314"/>
    </row>
    <row r="2047" spans="16:21">
      <c r="P2047" s="223"/>
      <c r="Q2047" s="223"/>
      <c r="R2047" s="223"/>
      <c r="S2047" s="223"/>
      <c r="T2047" s="223"/>
      <c r="U2047" s="314"/>
    </row>
    <row r="2048" spans="16:21">
      <c r="P2048" s="223"/>
      <c r="Q2048" s="223"/>
      <c r="R2048" s="223"/>
      <c r="S2048" s="223"/>
      <c r="T2048" s="223"/>
      <c r="U2048" s="314"/>
    </row>
    <row r="2049" spans="16:21">
      <c r="P2049" s="223"/>
      <c r="Q2049" s="223"/>
      <c r="R2049" s="223"/>
      <c r="S2049" s="223"/>
      <c r="T2049" s="223"/>
      <c r="U2049" s="314"/>
    </row>
    <row r="2050" spans="16:21">
      <c r="P2050" s="223"/>
      <c r="Q2050" s="223"/>
      <c r="R2050" s="223"/>
      <c r="S2050" s="223"/>
      <c r="T2050" s="223"/>
      <c r="U2050" s="314"/>
    </row>
    <row r="2051" spans="16:21">
      <c r="P2051" s="223"/>
      <c r="Q2051" s="223"/>
      <c r="R2051" s="223"/>
      <c r="S2051" s="223"/>
      <c r="T2051" s="223"/>
      <c r="U2051" s="314"/>
    </row>
    <row r="2052" spans="16:21">
      <c r="P2052" s="223"/>
      <c r="Q2052" s="223"/>
      <c r="R2052" s="223"/>
      <c r="S2052" s="223"/>
      <c r="T2052" s="223"/>
      <c r="U2052" s="314"/>
    </row>
    <row r="2053" spans="16:21">
      <c r="P2053" s="223"/>
      <c r="Q2053" s="223"/>
      <c r="R2053" s="223"/>
      <c r="S2053" s="223"/>
      <c r="T2053" s="223"/>
      <c r="U2053" s="314"/>
    </row>
    <row r="2054" spans="16:21">
      <c r="P2054" s="223"/>
      <c r="Q2054" s="223"/>
      <c r="R2054" s="223"/>
      <c r="S2054" s="223"/>
      <c r="T2054" s="223"/>
      <c r="U2054" s="314"/>
    </row>
    <row r="2055" spans="16:21">
      <c r="P2055" s="223"/>
      <c r="Q2055" s="223"/>
      <c r="R2055" s="223"/>
      <c r="S2055" s="223"/>
      <c r="T2055" s="223"/>
      <c r="U2055" s="314"/>
    </row>
    <row r="2056" spans="16:21">
      <c r="P2056" s="223"/>
      <c r="Q2056" s="223"/>
      <c r="R2056" s="223"/>
      <c r="S2056" s="223"/>
      <c r="T2056" s="223"/>
      <c r="U2056" s="314"/>
    </row>
    <row r="2057" spans="16:21">
      <c r="P2057" s="223"/>
      <c r="Q2057" s="223"/>
      <c r="R2057" s="223"/>
      <c r="S2057" s="223"/>
      <c r="T2057" s="223"/>
      <c r="U2057" s="314"/>
    </row>
    <row r="2058" spans="16:21">
      <c r="P2058" s="223"/>
      <c r="Q2058" s="223"/>
      <c r="R2058" s="223"/>
      <c r="S2058" s="223"/>
      <c r="T2058" s="223"/>
      <c r="U2058" s="314"/>
    </row>
    <row r="2059" spans="16:21">
      <c r="P2059" s="223"/>
      <c r="Q2059" s="223"/>
      <c r="R2059" s="223"/>
      <c r="S2059" s="223"/>
      <c r="T2059" s="223"/>
      <c r="U2059" s="314"/>
    </row>
    <row r="2060" spans="16:21">
      <c r="P2060" s="223"/>
      <c r="Q2060" s="223"/>
      <c r="R2060" s="223"/>
      <c r="S2060" s="223"/>
      <c r="T2060" s="223"/>
      <c r="U2060" s="314"/>
    </row>
    <row r="2061" spans="16:21">
      <c r="P2061" s="223"/>
      <c r="Q2061" s="223"/>
      <c r="R2061" s="223"/>
      <c r="S2061" s="223"/>
      <c r="T2061" s="223"/>
      <c r="U2061" s="314"/>
    </row>
    <row r="2062" spans="16:21">
      <c r="P2062" s="223"/>
      <c r="Q2062" s="223"/>
      <c r="R2062" s="223"/>
      <c r="S2062" s="223"/>
      <c r="T2062" s="223"/>
      <c r="U2062" s="314"/>
    </row>
    <row r="2063" spans="16:21">
      <c r="P2063" s="223"/>
      <c r="Q2063" s="223"/>
      <c r="R2063" s="223"/>
      <c r="S2063" s="223"/>
      <c r="T2063" s="223"/>
      <c r="U2063" s="314"/>
    </row>
    <row r="2064" spans="16:21">
      <c r="P2064" s="223"/>
      <c r="Q2064" s="223"/>
      <c r="R2064" s="223"/>
      <c r="S2064" s="223"/>
      <c r="T2064" s="223"/>
      <c r="U2064" s="314"/>
    </row>
    <row r="2065" spans="16:21">
      <c r="P2065" s="223"/>
      <c r="Q2065" s="223"/>
      <c r="R2065" s="223"/>
      <c r="S2065" s="223"/>
      <c r="T2065" s="223"/>
      <c r="U2065" s="314"/>
    </row>
    <row r="2066" spans="16:21">
      <c r="P2066" s="223"/>
      <c r="Q2066" s="223"/>
      <c r="R2066" s="223"/>
      <c r="S2066" s="223"/>
      <c r="T2066" s="223"/>
      <c r="U2066" s="314"/>
    </row>
    <row r="2067" spans="16:21">
      <c r="P2067" s="223"/>
      <c r="Q2067" s="223"/>
      <c r="R2067" s="223"/>
      <c r="S2067" s="223"/>
      <c r="T2067" s="223"/>
      <c r="U2067" s="314"/>
    </row>
    <row r="2068" spans="16:21">
      <c r="P2068" s="223"/>
      <c r="Q2068" s="223"/>
      <c r="R2068" s="223"/>
      <c r="S2068" s="223"/>
      <c r="T2068" s="223"/>
      <c r="U2068" s="314"/>
    </row>
    <row r="2069" spans="16:21">
      <c r="P2069" s="223"/>
      <c r="Q2069" s="223"/>
      <c r="R2069" s="223"/>
      <c r="S2069" s="223"/>
      <c r="T2069" s="223"/>
      <c r="U2069" s="314"/>
    </row>
    <row r="2070" spans="16:21">
      <c r="P2070" s="223"/>
      <c r="Q2070" s="223"/>
      <c r="R2070" s="223"/>
      <c r="S2070" s="223"/>
      <c r="T2070" s="223"/>
      <c r="U2070" s="314"/>
    </row>
    <row r="2071" spans="16:21">
      <c r="P2071" s="223"/>
      <c r="Q2071" s="223"/>
      <c r="R2071" s="223"/>
      <c r="S2071" s="223"/>
      <c r="T2071" s="223"/>
      <c r="U2071" s="314"/>
    </row>
    <row r="2072" spans="16:21">
      <c r="P2072" s="223"/>
      <c r="Q2072" s="223"/>
      <c r="R2072" s="223"/>
      <c r="S2072" s="223"/>
      <c r="T2072" s="223"/>
      <c r="U2072" s="314"/>
    </row>
    <row r="2073" spans="16:21">
      <c r="P2073" s="223"/>
      <c r="Q2073" s="223"/>
      <c r="R2073" s="223"/>
      <c r="S2073" s="223"/>
      <c r="T2073" s="223"/>
      <c r="U2073" s="314"/>
    </row>
    <row r="2074" spans="16:21">
      <c r="P2074" s="223"/>
      <c r="Q2074" s="223"/>
      <c r="R2074" s="223"/>
      <c r="S2074" s="223"/>
      <c r="T2074" s="223"/>
      <c r="U2074" s="314"/>
    </row>
    <row r="2075" spans="16:21">
      <c r="P2075" s="223"/>
      <c r="Q2075" s="223"/>
      <c r="R2075" s="223"/>
      <c r="S2075" s="223"/>
      <c r="T2075" s="223"/>
      <c r="U2075" s="314"/>
    </row>
    <row r="2076" spans="16:21">
      <c r="P2076" s="223"/>
      <c r="Q2076" s="223"/>
      <c r="R2076" s="223"/>
      <c r="S2076" s="223"/>
      <c r="T2076" s="223"/>
      <c r="U2076" s="314"/>
    </row>
    <row r="2077" spans="16:21">
      <c r="P2077" s="223"/>
      <c r="Q2077" s="223"/>
      <c r="R2077" s="223"/>
      <c r="S2077" s="223"/>
      <c r="T2077" s="223"/>
      <c r="U2077" s="314"/>
    </row>
    <row r="2078" spans="16:21">
      <c r="P2078" s="223"/>
      <c r="Q2078" s="223"/>
      <c r="R2078" s="223"/>
      <c r="S2078" s="223"/>
      <c r="T2078" s="223"/>
      <c r="U2078" s="314"/>
    </row>
    <row r="2079" spans="16:21">
      <c r="P2079" s="223"/>
      <c r="Q2079" s="223"/>
      <c r="R2079" s="223"/>
      <c r="S2079" s="223"/>
      <c r="T2079" s="223"/>
      <c r="U2079" s="314"/>
    </row>
    <row r="2080" spans="16:21">
      <c r="P2080" s="223"/>
      <c r="Q2080" s="223"/>
      <c r="R2080" s="223"/>
      <c r="S2080" s="223"/>
      <c r="T2080" s="223"/>
      <c r="U2080" s="314"/>
    </row>
    <row r="2081" spans="16:21">
      <c r="P2081" s="223"/>
      <c r="Q2081" s="223"/>
      <c r="R2081" s="223"/>
      <c r="S2081" s="223"/>
      <c r="T2081" s="223"/>
      <c r="U2081" s="314"/>
    </row>
    <row r="2082" spans="16:21">
      <c r="P2082" s="223"/>
      <c r="Q2082" s="223"/>
      <c r="R2082" s="223"/>
      <c r="S2082" s="223"/>
      <c r="T2082" s="223"/>
      <c r="U2082" s="314"/>
    </row>
    <row r="2083" spans="16:21">
      <c r="P2083" s="223"/>
      <c r="Q2083" s="223"/>
      <c r="R2083" s="223"/>
      <c r="S2083" s="223"/>
      <c r="T2083" s="223"/>
      <c r="U2083" s="314"/>
    </row>
    <row r="2084" spans="16:21">
      <c r="P2084" s="223"/>
      <c r="Q2084" s="223"/>
      <c r="R2084" s="223"/>
      <c r="S2084" s="223"/>
      <c r="T2084" s="223"/>
      <c r="U2084" s="314"/>
    </row>
    <row r="2085" spans="16:21">
      <c r="P2085" s="223"/>
      <c r="Q2085" s="223"/>
      <c r="R2085" s="223"/>
      <c r="S2085" s="223"/>
      <c r="T2085" s="223"/>
      <c r="U2085" s="314"/>
    </row>
    <row r="2086" spans="16:21">
      <c r="P2086" s="223"/>
      <c r="Q2086" s="223"/>
      <c r="R2086" s="223"/>
      <c r="S2086" s="223"/>
      <c r="T2086" s="223"/>
      <c r="U2086" s="314"/>
    </row>
    <row r="2087" spans="16:21">
      <c r="P2087" s="223"/>
      <c r="Q2087" s="223"/>
      <c r="R2087" s="223"/>
      <c r="S2087" s="223"/>
      <c r="T2087" s="223"/>
      <c r="U2087" s="314"/>
    </row>
    <row r="2088" spans="16:21">
      <c r="P2088" s="223"/>
      <c r="Q2088" s="223"/>
      <c r="R2088" s="223"/>
      <c r="S2088" s="223"/>
      <c r="T2088" s="223"/>
      <c r="U2088" s="314"/>
    </row>
    <row r="2089" spans="16:21">
      <c r="P2089" s="223"/>
      <c r="Q2089" s="223"/>
      <c r="R2089" s="223"/>
      <c r="S2089" s="223"/>
      <c r="T2089" s="223"/>
      <c r="U2089" s="314"/>
    </row>
    <row r="2090" spans="16:21">
      <c r="P2090" s="223"/>
      <c r="Q2090" s="223"/>
      <c r="R2090" s="223"/>
      <c r="S2090" s="223"/>
      <c r="T2090" s="223"/>
      <c r="U2090" s="314"/>
    </row>
    <row r="2091" spans="16:21">
      <c r="P2091" s="223"/>
      <c r="Q2091" s="223"/>
      <c r="R2091" s="223"/>
      <c r="S2091" s="223"/>
      <c r="T2091" s="223"/>
      <c r="U2091" s="314"/>
    </row>
    <row r="2092" spans="16:21">
      <c r="P2092" s="223"/>
      <c r="Q2092" s="223"/>
      <c r="R2092" s="223"/>
      <c r="S2092" s="223"/>
      <c r="T2092" s="223"/>
      <c r="U2092" s="314"/>
    </row>
    <row r="2093" spans="16:21">
      <c r="P2093" s="223"/>
      <c r="Q2093" s="223"/>
      <c r="R2093" s="223"/>
      <c r="S2093" s="223"/>
      <c r="T2093" s="223"/>
      <c r="U2093" s="314"/>
    </row>
    <row r="2094" spans="16:21">
      <c r="P2094" s="223"/>
      <c r="Q2094" s="223"/>
      <c r="R2094" s="223"/>
      <c r="S2094" s="223"/>
      <c r="T2094" s="223"/>
      <c r="U2094" s="314"/>
    </row>
    <row r="2095" spans="16:21">
      <c r="P2095" s="223"/>
      <c r="Q2095" s="223"/>
      <c r="R2095" s="223"/>
      <c r="S2095" s="223"/>
      <c r="T2095" s="223"/>
      <c r="U2095" s="314"/>
    </row>
    <row r="2096" spans="16:21">
      <c r="P2096" s="223"/>
      <c r="Q2096" s="223"/>
      <c r="R2096" s="223"/>
      <c r="S2096" s="223"/>
      <c r="T2096" s="223"/>
      <c r="U2096" s="314"/>
    </row>
    <row r="2097" spans="16:21">
      <c r="P2097" s="223"/>
      <c r="Q2097" s="223"/>
      <c r="R2097" s="223"/>
      <c r="S2097" s="223"/>
      <c r="T2097" s="223"/>
      <c r="U2097" s="314"/>
    </row>
    <row r="2098" spans="16:21">
      <c r="P2098" s="223"/>
      <c r="Q2098" s="223"/>
      <c r="R2098" s="223"/>
      <c r="S2098" s="223"/>
      <c r="T2098" s="223"/>
      <c r="U2098" s="314"/>
    </row>
    <row r="2099" spans="16:21">
      <c r="P2099" s="223"/>
      <c r="Q2099" s="223"/>
      <c r="R2099" s="223"/>
      <c r="S2099" s="223"/>
      <c r="T2099" s="223"/>
      <c r="U2099" s="314"/>
    </row>
    <row r="2100" spans="16:21">
      <c r="P2100" s="223"/>
      <c r="Q2100" s="223"/>
      <c r="R2100" s="223"/>
      <c r="S2100" s="223"/>
      <c r="T2100" s="223"/>
      <c r="U2100" s="314"/>
    </row>
    <row r="2101" spans="16:21">
      <c r="P2101" s="223"/>
      <c r="Q2101" s="223"/>
      <c r="R2101" s="223"/>
      <c r="S2101" s="223"/>
      <c r="T2101" s="223"/>
      <c r="U2101" s="314"/>
    </row>
    <row r="2102" spans="16:21">
      <c r="P2102" s="223"/>
      <c r="Q2102" s="223"/>
      <c r="R2102" s="223"/>
      <c r="S2102" s="223"/>
      <c r="T2102" s="223"/>
      <c r="U2102" s="314"/>
    </row>
    <row r="2103" spans="16:21">
      <c r="P2103" s="223"/>
      <c r="Q2103" s="223"/>
      <c r="R2103" s="223"/>
      <c r="S2103" s="223"/>
      <c r="T2103" s="223"/>
      <c r="U2103" s="314"/>
    </row>
    <row r="2104" spans="16:21">
      <c r="P2104" s="223"/>
      <c r="Q2104" s="223"/>
      <c r="R2104" s="223"/>
      <c r="S2104" s="223"/>
      <c r="T2104" s="223"/>
      <c r="U2104" s="314"/>
    </row>
    <row r="2105" spans="16:21">
      <c r="P2105" s="223"/>
      <c r="Q2105" s="223"/>
      <c r="R2105" s="223"/>
      <c r="S2105" s="223"/>
      <c r="T2105" s="223"/>
      <c r="U2105" s="314"/>
    </row>
    <row r="2106" spans="16:21">
      <c r="P2106" s="223"/>
      <c r="Q2106" s="223"/>
      <c r="R2106" s="223"/>
      <c r="S2106" s="223"/>
      <c r="T2106" s="223"/>
      <c r="U2106" s="314"/>
    </row>
    <row r="2107" spans="16:21">
      <c r="P2107" s="223"/>
      <c r="Q2107" s="223"/>
      <c r="R2107" s="223"/>
      <c r="S2107" s="223"/>
      <c r="T2107" s="223"/>
      <c r="U2107" s="314"/>
    </row>
    <row r="2108" spans="16:21">
      <c r="P2108" s="223"/>
      <c r="Q2108" s="223"/>
      <c r="R2108" s="223"/>
      <c r="S2108" s="223"/>
      <c r="T2108" s="223"/>
      <c r="U2108" s="314"/>
    </row>
    <row r="2109" spans="16:21">
      <c r="P2109" s="223"/>
      <c r="Q2109" s="223"/>
      <c r="R2109" s="223"/>
      <c r="S2109" s="223"/>
      <c r="T2109" s="223"/>
      <c r="U2109" s="314"/>
    </row>
    <row r="2110" spans="16:21">
      <c r="P2110" s="223"/>
      <c r="Q2110" s="223"/>
      <c r="R2110" s="223"/>
      <c r="S2110" s="223"/>
      <c r="T2110" s="223"/>
      <c r="U2110" s="314"/>
    </row>
    <row r="2111" spans="16:21">
      <c r="P2111" s="223"/>
      <c r="Q2111" s="223"/>
      <c r="R2111" s="223"/>
      <c r="S2111" s="223"/>
      <c r="T2111" s="223"/>
      <c r="U2111" s="314"/>
    </row>
    <row r="2112" spans="16:21">
      <c r="P2112" s="223"/>
      <c r="Q2112" s="223"/>
      <c r="R2112" s="223"/>
      <c r="S2112" s="223"/>
      <c r="T2112" s="223"/>
      <c r="U2112" s="314"/>
    </row>
    <row r="2113" spans="16:21">
      <c r="P2113" s="223"/>
      <c r="Q2113" s="223"/>
      <c r="R2113" s="223"/>
      <c r="S2113" s="223"/>
      <c r="T2113" s="223"/>
      <c r="U2113" s="314"/>
    </row>
    <row r="2114" spans="16:21">
      <c r="P2114" s="223"/>
      <c r="Q2114" s="223"/>
      <c r="R2114" s="223"/>
      <c r="S2114" s="223"/>
      <c r="T2114" s="223"/>
      <c r="U2114" s="314"/>
    </row>
    <row r="2115" spans="16:21">
      <c r="P2115" s="223"/>
      <c r="Q2115" s="223"/>
      <c r="R2115" s="223"/>
      <c r="S2115" s="223"/>
      <c r="T2115" s="223"/>
      <c r="U2115" s="314"/>
    </row>
    <row r="2116" spans="16:21">
      <c r="P2116" s="223"/>
      <c r="Q2116" s="223"/>
      <c r="R2116" s="223"/>
      <c r="S2116" s="223"/>
      <c r="T2116" s="223"/>
      <c r="U2116" s="314"/>
    </row>
    <row r="2117" spans="16:21">
      <c r="P2117" s="223"/>
      <c r="Q2117" s="223"/>
      <c r="R2117" s="223"/>
      <c r="S2117" s="223"/>
      <c r="T2117" s="223"/>
      <c r="U2117" s="314"/>
    </row>
    <row r="2118" spans="16:21">
      <c r="P2118" s="223"/>
      <c r="Q2118" s="223"/>
      <c r="R2118" s="223"/>
      <c r="S2118" s="223"/>
      <c r="T2118" s="223"/>
      <c r="U2118" s="314"/>
    </row>
    <row r="2119" spans="16:21">
      <c r="P2119" s="223"/>
      <c r="Q2119" s="223"/>
      <c r="R2119" s="223"/>
      <c r="S2119" s="223"/>
      <c r="T2119" s="223"/>
      <c r="U2119" s="314"/>
    </row>
    <row r="2120" spans="16:21">
      <c r="P2120" s="223"/>
      <c r="Q2120" s="223"/>
      <c r="R2120" s="223"/>
      <c r="S2120" s="223"/>
      <c r="T2120" s="223"/>
      <c r="U2120" s="314"/>
    </row>
    <row r="2121" spans="16:21">
      <c r="P2121" s="223"/>
      <c r="Q2121" s="223"/>
      <c r="R2121" s="223"/>
      <c r="S2121" s="223"/>
      <c r="T2121" s="223"/>
      <c r="U2121" s="314"/>
    </row>
    <row r="2122" spans="16:21">
      <c r="P2122" s="223"/>
      <c r="Q2122" s="223"/>
      <c r="R2122" s="223"/>
      <c r="S2122" s="223"/>
      <c r="T2122" s="223"/>
      <c r="U2122" s="314"/>
    </row>
    <row r="2123" spans="16:21">
      <c r="P2123" s="223"/>
      <c r="Q2123" s="223"/>
      <c r="R2123" s="223"/>
      <c r="S2123" s="223"/>
      <c r="T2123" s="223"/>
      <c r="U2123" s="314"/>
    </row>
    <row r="2124" spans="16:21">
      <c r="P2124" s="223"/>
      <c r="Q2124" s="223"/>
      <c r="R2124" s="223"/>
      <c r="S2124" s="223"/>
      <c r="T2124" s="223"/>
      <c r="U2124" s="314"/>
    </row>
    <row r="2125" spans="16:21">
      <c r="P2125" s="223"/>
      <c r="Q2125" s="223"/>
      <c r="R2125" s="223"/>
      <c r="S2125" s="223"/>
      <c r="T2125" s="223"/>
      <c r="U2125" s="314"/>
    </row>
    <row r="2126" spans="16:21">
      <c r="P2126" s="223"/>
      <c r="Q2126" s="223"/>
      <c r="R2126" s="223"/>
      <c r="S2126" s="223"/>
      <c r="T2126" s="223"/>
      <c r="U2126" s="314"/>
    </row>
    <row r="2127" spans="16:21">
      <c r="P2127" s="223"/>
      <c r="Q2127" s="223"/>
      <c r="R2127" s="223"/>
      <c r="S2127" s="223"/>
      <c r="T2127" s="223"/>
      <c r="U2127" s="314"/>
    </row>
    <row r="2128" spans="16:21">
      <c r="P2128" s="223"/>
      <c r="Q2128" s="223"/>
      <c r="R2128" s="223"/>
      <c r="S2128" s="223"/>
      <c r="T2128" s="223"/>
      <c r="U2128" s="314"/>
    </row>
    <row r="2129" spans="16:21">
      <c r="P2129" s="223"/>
      <c r="Q2129" s="223"/>
      <c r="R2129" s="223"/>
      <c r="S2129" s="223"/>
      <c r="T2129" s="223"/>
      <c r="U2129" s="314"/>
    </row>
    <row r="2130" spans="16:21">
      <c r="P2130" s="223"/>
      <c r="Q2130" s="223"/>
      <c r="R2130" s="223"/>
      <c r="S2130" s="223"/>
      <c r="T2130" s="223"/>
      <c r="U2130" s="314"/>
    </row>
    <row r="2131" spans="16:21">
      <c r="P2131" s="223"/>
      <c r="Q2131" s="223"/>
      <c r="R2131" s="223"/>
      <c r="S2131" s="223"/>
      <c r="T2131" s="223"/>
      <c r="U2131" s="314"/>
    </row>
    <row r="2132" spans="16:21">
      <c r="P2132" s="223"/>
      <c r="Q2132" s="223"/>
      <c r="R2132" s="223"/>
      <c r="S2132" s="223"/>
      <c r="T2132" s="223"/>
      <c r="U2132" s="314"/>
    </row>
    <row r="2133" spans="16:21">
      <c r="P2133" s="223"/>
      <c r="Q2133" s="223"/>
      <c r="R2133" s="223"/>
      <c r="S2133" s="223"/>
      <c r="T2133" s="223"/>
      <c r="U2133" s="314"/>
    </row>
    <row r="2134" spans="16:21">
      <c r="P2134" s="223"/>
      <c r="Q2134" s="223"/>
      <c r="R2134" s="223"/>
      <c r="S2134" s="223"/>
      <c r="T2134" s="223"/>
      <c r="U2134" s="314"/>
    </row>
    <row r="2135" spans="16:21">
      <c r="P2135" s="223"/>
      <c r="Q2135" s="223"/>
      <c r="R2135" s="223"/>
      <c r="S2135" s="223"/>
      <c r="T2135" s="223"/>
      <c r="U2135" s="314"/>
    </row>
    <row r="2136" spans="16:21">
      <c r="P2136" s="223"/>
      <c r="Q2136" s="223"/>
      <c r="R2136" s="223"/>
      <c r="S2136" s="223"/>
      <c r="T2136" s="223"/>
      <c r="U2136" s="314"/>
    </row>
    <row r="2137" spans="16:21">
      <c r="P2137" s="223"/>
      <c r="Q2137" s="223"/>
      <c r="R2137" s="223"/>
      <c r="S2137" s="223"/>
      <c r="T2137" s="223"/>
      <c r="U2137" s="314"/>
    </row>
    <row r="2138" spans="16:21">
      <c r="P2138" s="223"/>
      <c r="Q2138" s="223"/>
      <c r="R2138" s="223"/>
      <c r="S2138" s="223"/>
      <c r="T2138" s="223"/>
      <c r="U2138" s="314"/>
    </row>
    <row r="2139" spans="16:21">
      <c r="P2139" s="223"/>
      <c r="Q2139" s="223"/>
      <c r="R2139" s="223"/>
      <c r="S2139" s="223"/>
      <c r="T2139" s="223"/>
      <c r="U2139" s="314"/>
    </row>
    <row r="2140" spans="16:21">
      <c r="P2140" s="223"/>
      <c r="Q2140" s="223"/>
      <c r="R2140" s="223"/>
      <c r="S2140" s="223"/>
      <c r="T2140" s="223"/>
      <c r="U2140" s="314"/>
    </row>
    <row r="2141" spans="16:21">
      <c r="P2141" s="223"/>
      <c r="Q2141" s="223"/>
      <c r="R2141" s="223"/>
      <c r="S2141" s="223"/>
      <c r="T2141" s="223"/>
      <c r="U2141" s="314"/>
    </row>
    <row r="2142" spans="16:21">
      <c r="P2142" s="223"/>
      <c r="Q2142" s="223"/>
      <c r="R2142" s="223"/>
      <c r="S2142" s="223"/>
      <c r="T2142" s="223"/>
      <c r="U2142" s="314"/>
    </row>
    <row r="2143" spans="16:21">
      <c r="P2143" s="223"/>
      <c r="Q2143" s="223"/>
      <c r="R2143" s="223"/>
      <c r="S2143" s="223"/>
      <c r="T2143" s="223"/>
      <c r="U2143" s="314"/>
    </row>
    <row r="2144" spans="16:21">
      <c r="P2144" s="223"/>
      <c r="Q2144" s="223"/>
      <c r="R2144" s="223"/>
      <c r="S2144" s="223"/>
      <c r="T2144" s="223"/>
      <c r="U2144" s="314"/>
    </row>
    <row r="2145" spans="16:21">
      <c r="P2145" s="223"/>
      <c r="Q2145" s="223"/>
      <c r="R2145" s="223"/>
      <c r="S2145" s="223"/>
      <c r="T2145" s="223"/>
      <c r="U2145" s="314"/>
    </row>
    <row r="2146" spans="16:21">
      <c r="P2146" s="223"/>
      <c r="Q2146" s="223"/>
      <c r="R2146" s="223"/>
      <c r="S2146" s="223"/>
      <c r="T2146" s="223"/>
      <c r="U2146" s="314"/>
    </row>
    <row r="2147" spans="16:21">
      <c r="P2147" s="223"/>
      <c r="Q2147" s="223"/>
      <c r="R2147" s="223"/>
      <c r="S2147" s="223"/>
      <c r="T2147" s="223"/>
      <c r="U2147" s="314"/>
    </row>
    <row r="2148" spans="16:21">
      <c r="P2148" s="223"/>
      <c r="Q2148" s="223"/>
      <c r="R2148" s="223"/>
      <c r="S2148" s="223"/>
      <c r="T2148" s="223"/>
      <c r="U2148" s="314"/>
    </row>
    <row r="2149" spans="16:21">
      <c r="P2149" s="223"/>
      <c r="Q2149" s="223"/>
      <c r="R2149" s="223"/>
      <c r="S2149" s="223"/>
      <c r="T2149" s="223"/>
      <c r="U2149" s="314"/>
    </row>
    <row r="2150" spans="16:21">
      <c r="P2150" s="223"/>
      <c r="Q2150" s="223"/>
      <c r="R2150" s="223"/>
      <c r="S2150" s="223"/>
      <c r="T2150" s="223"/>
      <c r="U2150" s="314"/>
    </row>
    <row r="2151" spans="16:21">
      <c r="P2151" s="223"/>
      <c r="Q2151" s="223"/>
      <c r="R2151" s="223"/>
      <c r="S2151" s="223"/>
      <c r="T2151" s="223"/>
      <c r="U2151" s="314"/>
    </row>
    <row r="2152" spans="16:21">
      <c r="P2152" s="223"/>
      <c r="Q2152" s="223"/>
      <c r="R2152" s="223"/>
      <c r="S2152" s="223"/>
      <c r="T2152" s="223"/>
      <c r="U2152" s="314"/>
    </row>
    <row r="2153" spans="16:21">
      <c r="P2153" s="223"/>
      <c r="Q2153" s="223"/>
      <c r="R2153" s="223"/>
      <c r="S2153" s="223"/>
      <c r="T2153" s="223"/>
      <c r="U2153" s="314"/>
    </row>
    <row r="2154" spans="16:21">
      <c r="P2154" s="223"/>
      <c r="Q2154" s="223"/>
      <c r="R2154" s="223"/>
      <c r="S2154" s="223"/>
      <c r="T2154" s="223"/>
      <c r="U2154" s="314"/>
    </row>
    <row r="2155" spans="16:21">
      <c r="P2155" s="223"/>
      <c r="Q2155" s="223"/>
      <c r="R2155" s="223"/>
      <c r="S2155" s="223"/>
      <c r="T2155" s="223"/>
      <c r="U2155" s="314"/>
    </row>
    <row r="2156" spans="16:21">
      <c r="P2156" s="223"/>
      <c r="Q2156" s="223"/>
      <c r="R2156" s="223"/>
      <c r="S2156" s="223"/>
      <c r="T2156" s="223"/>
      <c r="U2156" s="314"/>
    </row>
    <row r="2157" spans="16:21">
      <c r="P2157" s="223"/>
      <c r="Q2157" s="223"/>
      <c r="R2157" s="223"/>
      <c r="S2157" s="223"/>
      <c r="T2157" s="223"/>
      <c r="U2157" s="314"/>
    </row>
    <row r="2158" spans="16:21">
      <c r="P2158" s="223"/>
      <c r="Q2158" s="223"/>
      <c r="R2158" s="223"/>
      <c r="S2158" s="223"/>
      <c r="T2158" s="223"/>
      <c r="U2158" s="314"/>
    </row>
    <row r="2159" spans="16:21">
      <c r="P2159" s="223"/>
      <c r="Q2159" s="223"/>
      <c r="R2159" s="223"/>
      <c r="S2159" s="223"/>
      <c r="T2159" s="223"/>
      <c r="U2159" s="314"/>
    </row>
    <row r="2160" spans="16:21">
      <c r="P2160" s="223"/>
      <c r="Q2160" s="223"/>
      <c r="R2160" s="223"/>
      <c r="S2160" s="223"/>
      <c r="T2160" s="223"/>
      <c r="U2160" s="314"/>
    </row>
    <row r="2161" spans="16:21">
      <c r="P2161" s="223"/>
      <c r="Q2161" s="223"/>
      <c r="R2161" s="223"/>
      <c r="S2161" s="223"/>
      <c r="T2161" s="223"/>
      <c r="U2161" s="314"/>
    </row>
    <row r="2162" spans="16:21">
      <c r="P2162" s="223"/>
      <c r="Q2162" s="223"/>
      <c r="R2162" s="223"/>
      <c r="S2162" s="223"/>
      <c r="T2162" s="223"/>
      <c r="U2162" s="314"/>
    </row>
    <row r="2163" spans="16:21">
      <c r="P2163" s="223"/>
      <c r="Q2163" s="223"/>
      <c r="R2163" s="223"/>
      <c r="S2163" s="223"/>
      <c r="T2163" s="223"/>
      <c r="U2163" s="314"/>
    </row>
    <row r="2164" spans="16:21">
      <c r="P2164" s="223"/>
      <c r="Q2164" s="223"/>
      <c r="R2164" s="223"/>
      <c r="S2164" s="223"/>
      <c r="T2164" s="223"/>
      <c r="U2164" s="314"/>
    </row>
    <row r="2165" spans="16:21">
      <c r="P2165" s="223"/>
      <c r="Q2165" s="223"/>
      <c r="R2165" s="223"/>
      <c r="S2165" s="223"/>
      <c r="T2165" s="223"/>
      <c r="U2165" s="314"/>
    </row>
    <row r="2166" spans="16:21">
      <c r="P2166" s="223"/>
      <c r="Q2166" s="223"/>
      <c r="R2166" s="223"/>
      <c r="S2166" s="223"/>
      <c r="T2166" s="223"/>
      <c r="U2166" s="314"/>
    </row>
    <row r="2167" spans="16:21">
      <c r="P2167" s="223"/>
      <c r="Q2167" s="223"/>
      <c r="R2167" s="223"/>
      <c r="S2167" s="223"/>
      <c r="T2167" s="223"/>
      <c r="U2167" s="314"/>
    </row>
    <row r="2168" spans="16:21">
      <c r="P2168" s="223"/>
      <c r="Q2168" s="223"/>
      <c r="R2168" s="223"/>
      <c r="S2168" s="223"/>
      <c r="T2168" s="223"/>
      <c r="U2168" s="314"/>
    </row>
    <row r="2169" spans="16:21">
      <c r="P2169" s="223"/>
      <c r="Q2169" s="223"/>
      <c r="R2169" s="223"/>
      <c r="S2169" s="223"/>
      <c r="T2169" s="223"/>
      <c r="U2169" s="314"/>
    </row>
    <row r="2170" spans="16:21">
      <c r="P2170" s="223"/>
      <c r="Q2170" s="223"/>
      <c r="R2170" s="223"/>
      <c r="S2170" s="223"/>
      <c r="T2170" s="223"/>
      <c r="U2170" s="314"/>
    </row>
    <row r="2171" spans="16:21">
      <c r="P2171" s="223"/>
      <c r="Q2171" s="223"/>
      <c r="R2171" s="223"/>
      <c r="S2171" s="223"/>
      <c r="T2171" s="223"/>
      <c r="U2171" s="314"/>
    </row>
    <row r="2172" spans="16:21">
      <c r="P2172" s="223"/>
      <c r="Q2172" s="223"/>
      <c r="R2172" s="223"/>
      <c r="S2172" s="223"/>
      <c r="T2172" s="223"/>
      <c r="U2172" s="314"/>
    </row>
    <row r="2173" spans="16:21">
      <c r="P2173" s="223"/>
      <c r="Q2173" s="223"/>
      <c r="R2173" s="223"/>
      <c r="S2173" s="223"/>
      <c r="T2173" s="223"/>
      <c r="U2173" s="314"/>
    </row>
    <row r="2174" spans="16:21">
      <c r="P2174" s="223"/>
      <c r="Q2174" s="223"/>
      <c r="R2174" s="223"/>
      <c r="S2174" s="223"/>
      <c r="T2174" s="223"/>
      <c r="U2174" s="314"/>
    </row>
    <row r="2175" spans="16:21">
      <c r="P2175" s="223"/>
      <c r="Q2175" s="223"/>
      <c r="R2175" s="223"/>
      <c r="S2175" s="223"/>
      <c r="T2175" s="223"/>
      <c r="U2175" s="314"/>
    </row>
    <row r="2176" spans="16:21">
      <c r="P2176" s="223"/>
      <c r="Q2176" s="223"/>
      <c r="R2176" s="223"/>
      <c r="S2176" s="223"/>
      <c r="T2176" s="223"/>
      <c r="U2176" s="314"/>
    </row>
    <row r="2177" spans="16:21">
      <c r="P2177" s="223"/>
      <c r="Q2177" s="223"/>
      <c r="R2177" s="223"/>
      <c r="S2177" s="223"/>
      <c r="T2177" s="223"/>
      <c r="U2177" s="314"/>
    </row>
    <row r="2178" spans="16:21">
      <c r="P2178" s="223"/>
      <c r="Q2178" s="223"/>
      <c r="R2178" s="223"/>
      <c r="S2178" s="223"/>
      <c r="T2178" s="223"/>
      <c r="U2178" s="314"/>
    </row>
    <row r="2179" spans="16:21">
      <c r="P2179" s="223"/>
      <c r="Q2179" s="223"/>
      <c r="R2179" s="223"/>
      <c r="S2179" s="223"/>
      <c r="T2179" s="223"/>
      <c r="U2179" s="314"/>
    </row>
    <row r="2180" spans="16:21">
      <c r="P2180" s="223"/>
      <c r="Q2180" s="223"/>
      <c r="R2180" s="223"/>
      <c r="S2180" s="223"/>
      <c r="T2180" s="223"/>
      <c r="U2180" s="314"/>
    </row>
    <row r="2181" spans="16:21">
      <c r="P2181" s="223"/>
      <c r="Q2181" s="223"/>
      <c r="R2181" s="223"/>
      <c r="S2181" s="223"/>
      <c r="T2181" s="223"/>
      <c r="U2181" s="314"/>
    </row>
    <row r="2182" spans="16:21">
      <c r="P2182" s="223"/>
      <c r="Q2182" s="223"/>
      <c r="R2182" s="223"/>
      <c r="S2182" s="223"/>
      <c r="T2182" s="223"/>
      <c r="U2182" s="314"/>
    </row>
    <row r="2183" spans="16:21">
      <c r="P2183" s="223"/>
      <c r="Q2183" s="223"/>
      <c r="R2183" s="223"/>
      <c r="S2183" s="223"/>
      <c r="T2183" s="223"/>
      <c r="U2183" s="314"/>
    </row>
    <row r="2184" spans="16:21">
      <c r="P2184" s="223"/>
      <c r="Q2184" s="223"/>
      <c r="R2184" s="223"/>
      <c r="S2184" s="223"/>
      <c r="T2184" s="223"/>
      <c r="U2184" s="314"/>
    </row>
    <row r="2185" spans="16:21">
      <c r="P2185" s="223"/>
      <c r="Q2185" s="223"/>
      <c r="R2185" s="223"/>
      <c r="S2185" s="223"/>
      <c r="T2185" s="223"/>
      <c r="U2185" s="314"/>
    </row>
    <row r="2186" spans="16:21">
      <c r="P2186" s="223"/>
      <c r="Q2186" s="223"/>
      <c r="R2186" s="223"/>
      <c r="S2186" s="223"/>
      <c r="T2186" s="223"/>
      <c r="U2186" s="314"/>
    </row>
    <row r="2187" spans="16:21">
      <c r="P2187" s="223"/>
      <c r="Q2187" s="223"/>
      <c r="R2187" s="223"/>
      <c r="S2187" s="223"/>
      <c r="T2187" s="223"/>
      <c r="U2187" s="314"/>
    </row>
    <row r="2188" spans="16:21">
      <c r="P2188" s="223"/>
      <c r="Q2188" s="223"/>
      <c r="R2188" s="223"/>
      <c r="S2188" s="223"/>
      <c r="T2188" s="223"/>
      <c r="U2188" s="314"/>
    </row>
    <row r="2189" spans="16:21">
      <c r="P2189" s="223"/>
      <c r="Q2189" s="223"/>
      <c r="R2189" s="223"/>
      <c r="S2189" s="223"/>
      <c r="T2189" s="223"/>
      <c r="U2189" s="314"/>
    </row>
    <row r="2190" spans="16:21">
      <c r="P2190" s="223"/>
      <c r="Q2190" s="223"/>
      <c r="R2190" s="223"/>
      <c r="S2190" s="223"/>
      <c r="T2190" s="223"/>
      <c r="U2190" s="314"/>
    </row>
    <row r="2191" spans="16:21">
      <c r="P2191" s="223"/>
      <c r="Q2191" s="223"/>
      <c r="R2191" s="223"/>
      <c r="S2191" s="223"/>
      <c r="T2191" s="223"/>
      <c r="U2191" s="314"/>
    </row>
    <row r="2192" spans="16:21">
      <c r="P2192" s="223"/>
      <c r="Q2192" s="223"/>
      <c r="R2192" s="223"/>
      <c r="S2192" s="223"/>
      <c r="T2192" s="223"/>
      <c r="U2192" s="314"/>
    </row>
    <row r="2193" spans="16:21">
      <c r="P2193" s="223"/>
      <c r="Q2193" s="223"/>
      <c r="R2193" s="223"/>
      <c r="S2193" s="223"/>
      <c r="T2193" s="223"/>
      <c r="U2193" s="314"/>
    </row>
    <row r="2194" spans="16:21">
      <c r="P2194" s="223"/>
      <c r="Q2194" s="223"/>
      <c r="R2194" s="223"/>
      <c r="S2194" s="223"/>
      <c r="T2194" s="223"/>
      <c r="U2194" s="314"/>
    </row>
    <row r="2195" spans="16:21">
      <c r="P2195" s="223"/>
      <c r="Q2195" s="223"/>
      <c r="R2195" s="223"/>
      <c r="S2195" s="223"/>
      <c r="T2195" s="223"/>
      <c r="U2195" s="314"/>
    </row>
    <row r="2196" spans="16:21">
      <c r="P2196" s="223"/>
      <c r="Q2196" s="223"/>
      <c r="R2196" s="223"/>
      <c r="S2196" s="223"/>
      <c r="T2196" s="223"/>
      <c r="U2196" s="314"/>
    </row>
    <row r="2197" spans="16:21">
      <c r="P2197" s="223"/>
      <c r="Q2197" s="223"/>
      <c r="R2197" s="223"/>
      <c r="S2197" s="223"/>
      <c r="T2197" s="223"/>
      <c r="U2197" s="314"/>
    </row>
    <row r="2198" spans="16:21">
      <c r="P2198" s="223"/>
      <c r="Q2198" s="223"/>
      <c r="R2198" s="223"/>
      <c r="S2198" s="223"/>
      <c r="T2198" s="223"/>
      <c r="U2198" s="314"/>
    </row>
    <row r="2199" spans="16:21">
      <c r="P2199" s="223"/>
      <c r="Q2199" s="223"/>
      <c r="R2199" s="223"/>
      <c r="S2199" s="223"/>
      <c r="T2199" s="223"/>
      <c r="U2199" s="314"/>
    </row>
    <row r="2200" spans="16:21">
      <c r="P2200" s="223"/>
      <c r="Q2200" s="223"/>
      <c r="R2200" s="223"/>
      <c r="S2200" s="223"/>
      <c r="T2200" s="223"/>
      <c r="U2200" s="314"/>
    </row>
    <row r="2201" spans="16:21">
      <c r="P2201" s="223"/>
      <c r="Q2201" s="223"/>
      <c r="R2201" s="223"/>
      <c r="S2201" s="223"/>
      <c r="T2201" s="223"/>
      <c r="U2201" s="314"/>
    </row>
    <row r="2202" spans="16:21">
      <c r="P2202" s="223"/>
      <c r="Q2202" s="223"/>
      <c r="R2202" s="223"/>
      <c r="S2202" s="223"/>
      <c r="T2202" s="223"/>
      <c r="U2202" s="314"/>
    </row>
    <row r="2203" spans="16:21">
      <c r="P2203" s="223"/>
      <c r="Q2203" s="223"/>
      <c r="R2203" s="223"/>
      <c r="S2203" s="223"/>
      <c r="T2203" s="223"/>
      <c r="U2203" s="314"/>
    </row>
    <row r="2204" spans="16:21">
      <c r="P2204" s="223"/>
      <c r="Q2204" s="223"/>
      <c r="R2204" s="223"/>
      <c r="S2204" s="223"/>
      <c r="T2204" s="223"/>
      <c r="U2204" s="314"/>
    </row>
    <row r="2205" spans="16:21">
      <c r="P2205" s="223"/>
      <c r="Q2205" s="223"/>
      <c r="R2205" s="223"/>
      <c r="S2205" s="223"/>
      <c r="T2205" s="223"/>
      <c r="U2205" s="314"/>
    </row>
    <row r="2206" spans="16:21">
      <c r="P2206" s="223"/>
      <c r="Q2206" s="223"/>
      <c r="R2206" s="223"/>
      <c r="S2206" s="223"/>
      <c r="T2206" s="223"/>
      <c r="U2206" s="314"/>
    </row>
    <row r="2207" spans="16:21">
      <c r="P2207" s="223"/>
      <c r="Q2207" s="223"/>
      <c r="R2207" s="223"/>
      <c r="S2207" s="223"/>
      <c r="T2207" s="223"/>
      <c r="U2207" s="314"/>
    </row>
    <row r="2208" spans="16:21">
      <c r="P2208" s="223"/>
      <c r="Q2208" s="223"/>
      <c r="R2208" s="223"/>
      <c r="S2208" s="223"/>
      <c r="T2208" s="223"/>
      <c r="U2208" s="314"/>
    </row>
    <row r="2209" spans="16:21">
      <c r="P2209" s="223"/>
      <c r="Q2209" s="223"/>
      <c r="R2209" s="223"/>
      <c r="S2209" s="223"/>
      <c r="T2209" s="223"/>
      <c r="U2209" s="314"/>
    </row>
    <row r="2210" spans="16:21">
      <c r="P2210" s="223"/>
      <c r="Q2210" s="223"/>
      <c r="R2210" s="223"/>
      <c r="S2210" s="223"/>
      <c r="T2210" s="223"/>
      <c r="U2210" s="314"/>
    </row>
    <row r="2211" spans="16:21">
      <c r="P2211" s="223"/>
      <c r="Q2211" s="223"/>
      <c r="R2211" s="223"/>
      <c r="S2211" s="223"/>
      <c r="T2211" s="223"/>
      <c r="U2211" s="314"/>
    </row>
    <row r="2212" spans="16:21">
      <c r="P2212" s="223"/>
      <c r="Q2212" s="223"/>
      <c r="R2212" s="223"/>
      <c r="S2212" s="223"/>
      <c r="T2212" s="223"/>
      <c r="U2212" s="314"/>
    </row>
    <row r="2213" spans="16:21">
      <c r="P2213" s="223"/>
      <c r="Q2213" s="223"/>
      <c r="R2213" s="223"/>
      <c r="S2213" s="223"/>
      <c r="T2213" s="223"/>
      <c r="U2213" s="314"/>
    </row>
    <row r="2214" spans="16:21">
      <c r="P2214" s="223"/>
      <c r="Q2214" s="223"/>
      <c r="R2214" s="223"/>
      <c r="S2214" s="223"/>
      <c r="T2214" s="223"/>
      <c r="U2214" s="314"/>
    </row>
    <row r="2215" spans="16:21">
      <c r="P2215" s="223"/>
      <c r="Q2215" s="223"/>
      <c r="R2215" s="223"/>
      <c r="S2215" s="223"/>
      <c r="T2215" s="223"/>
      <c r="U2215" s="314"/>
    </row>
    <row r="2216" spans="16:21">
      <c r="P2216" s="223"/>
      <c r="Q2216" s="223"/>
      <c r="R2216" s="223"/>
      <c r="S2216" s="223"/>
      <c r="T2216" s="223"/>
      <c r="U2216" s="314"/>
    </row>
    <row r="2217" spans="16:21">
      <c r="P2217" s="223"/>
      <c r="Q2217" s="223"/>
      <c r="R2217" s="223"/>
      <c r="S2217" s="223"/>
      <c r="T2217" s="223"/>
      <c r="U2217" s="314"/>
    </row>
    <row r="2218" spans="16:21">
      <c r="P2218" s="223"/>
      <c r="Q2218" s="223"/>
      <c r="R2218" s="223"/>
      <c r="S2218" s="223"/>
      <c r="T2218" s="223"/>
      <c r="U2218" s="314"/>
    </row>
    <row r="2219" spans="16:21">
      <c r="P2219" s="223"/>
      <c r="Q2219" s="223"/>
      <c r="R2219" s="223"/>
      <c r="S2219" s="223"/>
      <c r="T2219" s="223"/>
      <c r="U2219" s="314"/>
    </row>
    <row r="2220" spans="16:21">
      <c r="P2220" s="223"/>
      <c r="Q2220" s="223"/>
      <c r="R2220" s="223"/>
      <c r="S2220" s="223"/>
      <c r="T2220" s="223"/>
      <c r="U2220" s="314"/>
    </row>
    <row r="2221" spans="16:21">
      <c r="P2221" s="223"/>
      <c r="Q2221" s="223"/>
      <c r="R2221" s="223"/>
      <c r="S2221" s="223"/>
      <c r="T2221" s="223"/>
      <c r="U2221" s="314"/>
    </row>
    <row r="2222" spans="16:21">
      <c r="P2222" s="223"/>
      <c r="Q2222" s="223"/>
      <c r="R2222" s="223"/>
      <c r="S2222" s="223"/>
      <c r="T2222" s="223"/>
      <c r="U2222" s="314"/>
    </row>
    <row r="2223" spans="16:21">
      <c r="P2223" s="223"/>
      <c r="Q2223" s="223"/>
      <c r="R2223" s="223"/>
      <c r="S2223" s="223"/>
      <c r="T2223" s="223"/>
      <c r="U2223" s="314"/>
    </row>
    <row r="2224" spans="16:21">
      <c r="P2224" s="223"/>
      <c r="Q2224" s="223"/>
      <c r="R2224" s="223"/>
      <c r="S2224" s="223"/>
      <c r="T2224" s="223"/>
      <c r="U2224" s="314"/>
    </row>
    <row r="2225" spans="16:21">
      <c r="P2225" s="223"/>
      <c r="Q2225" s="223"/>
      <c r="R2225" s="223"/>
      <c r="S2225" s="223"/>
      <c r="T2225" s="223"/>
      <c r="U2225" s="314"/>
    </row>
    <row r="2226" spans="16:21">
      <c r="P2226" s="223"/>
      <c r="Q2226" s="223"/>
      <c r="R2226" s="223"/>
      <c r="S2226" s="223"/>
      <c r="T2226" s="223"/>
      <c r="U2226" s="314"/>
    </row>
    <row r="2227" spans="16:21">
      <c r="P2227" s="223"/>
      <c r="Q2227" s="223"/>
      <c r="R2227" s="223"/>
      <c r="S2227" s="223"/>
      <c r="T2227" s="223"/>
      <c r="U2227" s="314"/>
    </row>
    <row r="2228" spans="16:21">
      <c r="P2228" s="223"/>
      <c r="Q2228" s="223"/>
      <c r="R2228" s="223"/>
      <c r="S2228" s="223"/>
      <c r="T2228" s="223"/>
      <c r="U2228" s="314"/>
    </row>
    <row r="2229" spans="16:21">
      <c r="P2229" s="223"/>
      <c r="Q2229" s="223"/>
      <c r="R2229" s="223"/>
      <c r="S2229" s="223"/>
      <c r="T2229" s="223"/>
      <c r="U2229" s="314"/>
    </row>
    <row r="2230" spans="16:21">
      <c r="P2230" s="223"/>
      <c r="Q2230" s="223"/>
      <c r="R2230" s="223"/>
      <c r="S2230" s="223"/>
      <c r="T2230" s="223"/>
      <c r="U2230" s="314"/>
    </row>
    <row r="2231" spans="16:21">
      <c r="P2231" s="223"/>
      <c r="Q2231" s="223"/>
      <c r="R2231" s="223"/>
      <c r="S2231" s="223"/>
      <c r="T2231" s="223"/>
      <c r="U2231" s="314"/>
    </row>
    <row r="2232" spans="16:21">
      <c r="P2232" s="223"/>
      <c r="Q2232" s="223"/>
      <c r="R2232" s="223"/>
      <c r="S2232" s="223"/>
      <c r="T2232" s="223"/>
      <c r="U2232" s="314"/>
    </row>
    <row r="2233" spans="16:21">
      <c r="P2233" s="223"/>
      <c r="Q2233" s="223"/>
      <c r="R2233" s="223"/>
      <c r="S2233" s="223"/>
      <c r="T2233" s="223"/>
      <c r="U2233" s="314"/>
    </row>
    <row r="2234" spans="16:21">
      <c r="P2234" s="223"/>
      <c r="Q2234" s="223"/>
      <c r="R2234" s="223"/>
      <c r="S2234" s="223"/>
      <c r="T2234" s="223"/>
      <c r="U2234" s="314"/>
    </row>
    <row r="2235" spans="16:21">
      <c r="P2235" s="223"/>
      <c r="Q2235" s="223"/>
      <c r="R2235" s="223"/>
      <c r="S2235" s="223"/>
      <c r="T2235" s="223"/>
      <c r="U2235" s="314"/>
    </row>
    <row r="2236" spans="16:21">
      <c r="P2236" s="223"/>
      <c r="Q2236" s="223"/>
      <c r="R2236" s="223"/>
      <c r="S2236" s="223"/>
      <c r="T2236" s="223"/>
      <c r="U2236" s="314"/>
    </row>
    <row r="2237" spans="16:21">
      <c r="P2237" s="223"/>
      <c r="Q2237" s="223"/>
      <c r="R2237" s="223"/>
      <c r="S2237" s="223"/>
      <c r="T2237" s="223"/>
      <c r="U2237" s="314"/>
    </row>
    <row r="2238" spans="16:21">
      <c r="P2238" s="223"/>
      <c r="Q2238" s="223"/>
      <c r="R2238" s="223"/>
      <c r="S2238" s="223"/>
      <c r="T2238" s="223"/>
      <c r="U2238" s="314"/>
    </row>
    <row r="2239" spans="16:21">
      <c r="P2239" s="223"/>
      <c r="Q2239" s="223"/>
      <c r="R2239" s="223"/>
      <c r="S2239" s="223"/>
      <c r="T2239" s="223"/>
      <c r="U2239" s="314"/>
    </row>
    <row r="2240" spans="16:21">
      <c r="P2240" s="223"/>
      <c r="Q2240" s="223"/>
      <c r="R2240" s="223"/>
      <c r="S2240" s="223"/>
      <c r="T2240" s="223"/>
      <c r="U2240" s="314"/>
    </row>
    <row r="2241" spans="16:21">
      <c r="P2241" s="223"/>
      <c r="Q2241" s="223"/>
      <c r="R2241" s="223"/>
      <c r="S2241" s="223"/>
      <c r="T2241" s="223"/>
      <c r="U2241" s="314"/>
    </row>
    <row r="2242" spans="16:21">
      <c r="P2242" s="223"/>
      <c r="Q2242" s="223"/>
      <c r="R2242" s="223"/>
      <c r="S2242" s="223"/>
      <c r="T2242" s="223"/>
      <c r="U2242" s="314"/>
    </row>
    <row r="2243" spans="16:21">
      <c r="P2243" s="223"/>
      <c r="Q2243" s="223"/>
      <c r="R2243" s="223"/>
      <c r="S2243" s="223"/>
      <c r="T2243" s="223"/>
      <c r="U2243" s="314"/>
    </row>
    <row r="2244" spans="16:21">
      <c r="P2244" s="223"/>
      <c r="Q2244" s="223"/>
      <c r="R2244" s="223"/>
      <c r="S2244" s="223"/>
      <c r="T2244" s="223"/>
      <c r="U2244" s="314"/>
    </row>
    <row r="2245" spans="16:21">
      <c r="P2245" s="223"/>
      <c r="Q2245" s="223"/>
      <c r="R2245" s="223"/>
      <c r="S2245" s="223"/>
      <c r="T2245" s="223"/>
      <c r="U2245" s="314"/>
    </row>
    <row r="2246" spans="16:21">
      <c r="P2246" s="223"/>
      <c r="Q2246" s="223"/>
      <c r="R2246" s="223"/>
      <c r="S2246" s="223"/>
      <c r="T2246" s="223"/>
      <c r="U2246" s="314"/>
    </row>
    <row r="2247" spans="16:21">
      <c r="P2247" s="223"/>
      <c r="Q2247" s="223"/>
      <c r="R2247" s="223"/>
      <c r="S2247" s="223"/>
      <c r="T2247" s="223"/>
      <c r="U2247" s="314"/>
    </row>
    <row r="2248" spans="16:21">
      <c r="P2248" s="223"/>
      <c r="Q2248" s="223"/>
      <c r="R2248" s="223"/>
      <c r="S2248" s="223"/>
      <c r="T2248" s="223"/>
      <c r="U2248" s="314"/>
    </row>
    <row r="2249" spans="16:21">
      <c r="P2249" s="223"/>
      <c r="Q2249" s="223"/>
      <c r="R2249" s="223"/>
      <c r="S2249" s="223"/>
      <c r="T2249" s="223"/>
      <c r="U2249" s="314"/>
    </row>
    <row r="2250" spans="16:21">
      <c r="P2250" s="223"/>
      <c r="Q2250" s="223"/>
      <c r="R2250" s="223"/>
      <c r="S2250" s="223"/>
      <c r="T2250" s="223"/>
      <c r="U2250" s="314"/>
    </row>
    <row r="2251" spans="16:21">
      <c r="P2251" s="223"/>
      <c r="Q2251" s="223"/>
      <c r="R2251" s="223"/>
      <c r="S2251" s="223"/>
      <c r="T2251" s="223"/>
      <c r="U2251" s="314"/>
    </row>
    <row r="2252" spans="16:21">
      <c r="P2252" s="223"/>
      <c r="Q2252" s="223"/>
      <c r="R2252" s="223"/>
      <c r="S2252" s="223"/>
      <c r="T2252" s="223"/>
      <c r="U2252" s="314"/>
    </row>
    <row r="2253" spans="16:21">
      <c r="P2253" s="223"/>
      <c r="Q2253" s="223"/>
      <c r="R2253" s="223"/>
      <c r="S2253" s="223"/>
      <c r="T2253" s="223"/>
      <c r="U2253" s="314"/>
    </row>
    <row r="2254" spans="16:21">
      <c r="P2254" s="223"/>
      <c r="Q2254" s="223"/>
      <c r="R2254" s="223"/>
      <c r="S2254" s="223"/>
      <c r="T2254" s="223"/>
      <c r="U2254" s="314"/>
    </row>
    <row r="2255" spans="16:21">
      <c r="P2255" s="223"/>
      <c r="Q2255" s="223"/>
      <c r="R2255" s="223"/>
      <c r="S2255" s="223"/>
      <c r="T2255" s="223"/>
      <c r="U2255" s="314"/>
    </row>
    <row r="2256" spans="16:21">
      <c r="P2256" s="223"/>
      <c r="Q2256" s="223"/>
      <c r="R2256" s="223"/>
      <c r="S2256" s="223"/>
      <c r="T2256" s="223"/>
      <c r="U2256" s="314"/>
    </row>
    <row r="2257" spans="16:21">
      <c r="P2257" s="223"/>
      <c r="Q2257" s="223"/>
      <c r="R2257" s="223"/>
      <c r="S2257" s="223"/>
      <c r="T2257" s="223"/>
      <c r="U2257" s="314"/>
    </row>
    <row r="2258" spans="16:21">
      <c r="P2258" s="223"/>
      <c r="Q2258" s="223"/>
      <c r="R2258" s="223"/>
      <c r="S2258" s="223"/>
      <c r="T2258" s="223"/>
      <c r="U2258" s="314"/>
    </row>
    <row r="2259" spans="16:21">
      <c r="P2259" s="223"/>
      <c r="Q2259" s="223"/>
      <c r="R2259" s="223"/>
      <c r="S2259" s="223"/>
      <c r="T2259" s="223"/>
      <c r="U2259" s="314"/>
    </row>
    <row r="2260" spans="16:21">
      <c r="P2260" s="223"/>
      <c r="Q2260" s="223"/>
      <c r="R2260" s="223"/>
      <c r="S2260" s="223"/>
      <c r="T2260" s="223"/>
      <c r="U2260" s="314"/>
    </row>
    <row r="2261" spans="16:21">
      <c r="P2261" s="223"/>
      <c r="Q2261" s="223"/>
      <c r="R2261" s="223"/>
      <c r="S2261" s="223"/>
      <c r="T2261" s="223"/>
      <c r="U2261" s="314"/>
    </row>
    <row r="2262" spans="16:21">
      <c r="P2262" s="223"/>
      <c r="Q2262" s="223"/>
      <c r="R2262" s="223"/>
      <c r="S2262" s="223"/>
      <c r="T2262" s="223"/>
      <c r="U2262" s="314"/>
    </row>
    <row r="2263" spans="16:21">
      <c r="P2263" s="223"/>
      <c r="Q2263" s="223"/>
      <c r="R2263" s="223"/>
      <c r="S2263" s="223"/>
      <c r="T2263" s="223"/>
      <c r="U2263" s="314"/>
    </row>
    <row r="2264" spans="16:21">
      <c r="P2264" s="223"/>
      <c r="Q2264" s="223"/>
      <c r="R2264" s="223"/>
      <c r="S2264" s="223"/>
      <c r="T2264" s="223"/>
      <c r="U2264" s="314"/>
    </row>
    <row r="2265" spans="16:21">
      <c r="P2265" s="223"/>
      <c r="Q2265" s="223"/>
      <c r="R2265" s="223"/>
      <c r="S2265" s="223"/>
      <c r="T2265" s="223"/>
      <c r="U2265" s="314"/>
    </row>
    <row r="2266" spans="16:21">
      <c r="P2266" s="223"/>
      <c r="Q2266" s="223"/>
      <c r="R2266" s="223"/>
      <c r="S2266" s="223"/>
      <c r="T2266" s="223"/>
      <c r="U2266" s="314"/>
    </row>
    <row r="2267" spans="16:21">
      <c r="P2267" s="223"/>
      <c r="Q2267" s="223"/>
      <c r="R2267" s="223"/>
      <c r="S2267" s="223"/>
      <c r="T2267" s="223"/>
      <c r="U2267" s="314"/>
    </row>
    <row r="2268" spans="16:21">
      <c r="P2268" s="223"/>
      <c r="Q2268" s="223"/>
      <c r="R2268" s="223"/>
      <c r="S2268" s="223"/>
      <c r="T2268" s="223"/>
      <c r="U2268" s="314"/>
    </row>
    <row r="2269" spans="16:21">
      <c r="P2269" s="223"/>
      <c r="Q2269" s="223"/>
      <c r="R2269" s="223"/>
      <c r="S2269" s="223"/>
      <c r="T2269" s="223"/>
      <c r="U2269" s="314"/>
    </row>
    <row r="2270" spans="16:21">
      <c r="P2270" s="223"/>
      <c r="Q2270" s="223"/>
      <c r="R2270" s="223"/>
      <c r="S2270" s="223"/>
      <c r="T2270" s="223"/>
      <c r="U2270" s="314"/>
    </row>
    <row r="2271" spans="16:21">
      <c r="P2271" s="223"/>
      <c r="Q2271" s="223"/>
      <c r="R2271" s="223"/>
      <c r="S2271" s="223"/>
      <c r="T2271" s="223"/>
      <c r="U2271" s="314"/>
    </row>
    <row r="2272" spans="16:21">
      <c r="P2272" s="223"/>
      <c r="Q2272" s="223"/>
      <c r="R2272" s="223"/>
      <c r="S2272" s="223"/>
      <c r="T2272" s="223"/>
      <c r="U2272" s="314"/>
    </row>
    <row r="2273" spans="16:21">
      <c r="P2273" s="223"/>
      <c r="Q2273" s="223"/>
      <c r="R2273" s="223"/>
      <c r="S2273" s="223"/>
      <c r="T2273" s="223"/>
      <c r="U2273" s="314"/>
    </row>
    <row r="2274" spans="16:21">
      <c r="P2274" s="223"/>
      <c r="Q2274" s="223"/>
      <c r="R2274" s="223"/>
      <c r="S2274" s="223"/>
      <c r="T2274" s="223"/>
      <c r="U2274" s="314"/>
    </row>
    <row r="2275" spans="16:21">
      <c r="P2275" s="223"/>
      <c r="Q2275" s="223"/>
      <c r="R2275" s="223"/>
      <c r="S2275" s="223"/>
      <c r="T2275" s="223"/>
      <c r="U2275" s="314"/>
    </row>
    <row r="2276" spans="16:21">
      <c r="P2276" s="223"/>
      <c r="Q2276" s="223"/>
      <c r="R2276" s="223"/>
      <c r="S2276" s="223"/>
      <c r="T2276" s="223"/>
      <c r="U2276" s="314"/>
    </row>
    <row r="2277" spans="16:21">
      <c r="P2277" s="223"/>
      <c r="Q2277" s="223"/>
      <c r="R2277" s="223"/>
      <c r="S2277" s="223"/>
      <c r="T2277" s="223"/>
      <c r="U2277" s="314"/>
    </row>
    <row r="2278" spans="16:21">
      <c r="P2278" s="223"/>
      <c r="Q2278" s="223"/>
      <c r="R2278" s="223"/>
      <c r="S2278" s="223"/>
      <c r="T2278" s="223"/>
      <c r="U2278" s="314"/>
    </row>
    <row r="2279" spans="16:21">
      <c r="P2279" s="223"/>
      <c r="Q2279" s="223"/>
      <c r="R2279" s="223"/>
      <c r="S2279" s="223"/>
      <c r="T2279" s="223"/>
      <c r="U2279" s="314"/>
    </row>
    <row r="2280" spans="16:21">
      <c r="P2280" s="223"/>
      <c r="Q2280" s="223"/>
      <c r="R2280" s="223"/>
      <c r="S2280" s="223"/>
      <c r="T2280" s="223"/>
      <c r="U2280" s="314"/>
    </row>
    <row r="2281" spans="16:21">
      <c r="P2281" s="223"/>
      <c r="Q2281" s="223"/>
      <c r="R2281" s="223"/>
      <c r="S2281" s="223"/>
      <c r="T2281" s="223"/>
      <c r="U2281" s="314"/>
    </row>
    <row r="2282" spans="16:21">
      <c r="P2282" s="223"/>
      <c r="Q2282" s="223"/>
      <c r="R2282" s="223"/>
      <c r="S2282" s="223"/>
      <c r="T2282" s="223"/>
      <c r="U2282" s="314"/>
    </row>
    <row r="2283" spans="16:21">
      <c r="P2283" s="223"/>
      <c r="Q2283" s="223"/>
      <c r="R2283" s="223"/>
      <c r="S2283" s="223"/>
      <c r="T2283" s="223"/>
      <c r="U2283" s="314"/>
    </row>
    <row r="2284" spans="16:21">
      <c r="P2284" s="223"/>
      <c r="Q2284" s="223"/>
      <c r="R2284" s="223"/>
      <c r="S2284" s="223"/>
      <c r="T2284" s="223"/>
      <c r="U2284" s="314"/>
    </row>
    <row r="2285" spans="16:21">
      <c r="P2285" s="223"/>
      <c r="Q2285" s="223"/>
      <c r="R2285" s="223"/>
      <c r="S2285" s="223"/>
      <c r="T2285" s="223"/>
      <c r="U2285" s="314"/>
    </row>
    <row r="2286" spans="16:21">
      <c r="P2286" s="223"/>
      <c r="Q2286" s="223"/>
      <c r="R2286" s="223"/>
      <c r="S2286" s="223"/>
      <c r="T2286" s="223"/>
      <c r="U2286" s="314"/>
    </row>
    <row r="2287" spans="16:21">
      <c r="P2287" s="223"/>
      <c r="Q2287" s="223"/>
      <c r="R2287" s="223"/>
      <c r="S2287" s="223"/>
      <c r="T2287" s="223"/>
      <c r="U2287" s="314"/>
    </row>
    <row r="2288" spans="16:21">
      <c r="P2288" s="223"/>
      <c r="Q2288" s="223"/>
      <c r="R2288" s="223"/>
      <c r="S2288" s="223"/>
      <c r="T2288" s="223"/>
      <c r="U2288" s="314"/>
    </row>
    <row r="2289" spans="16:21">
      <c r="P2289" s="223"/>
      <c r="Q2289" s="223"/>
      <c r="R2289" s="223"/>
      <c r="S2289" s="223"/>
      <c r="T2289" s="223"/>
      <c r="U2289" s="314"/>
    </row>
    <row r="2290" spans="16:21">
      <c r="P2290" s="223"/>
      <c r="Q2290" s="223"/>
      <c r="R2290" s="223"/>
      <c r="S2290" s="223"/>
      <c r="T2290" s="223"/>
      <c r="U2290" s="314"/>
    </row>
    <row r="2291" spans="16:21">
      <c r="P2291" s="223"/>
      <c r="Q2291" s="223"/>
      <c r="R2291" s="223"/>
      <c r="S2291" s="223"/>
      <c r="T2291" s="223"/>
      <c r="U2291" s="314"/>
    </row>
    <row r="2292" spans="16:21">
      <c r="P2292" s="223"/>
      <c r="Q2292" s="223"/>
      <c r="R2292" s="223"/>
      <c r="S2292" s="223"/>
      <c r="T2292" s="223"/>
      <c r="U2292" s="314"/>
    </row>
    <row r="2293" spans="16:21">
      <c r="P2293" s="223"/>
      <c r="Q2293" s="223"/>
      <c r="R2293" s="223"/>
      <c r="S2293" s="223"/>
      <c r="T2293" s="223"/>
      <c r="U2293" s="314"/>
    </row>
    <row r="2294" spans="16:21">
      <c r="P2294" s="223"/>
      <c r="Q2294" s="223"/>
      <c r="R2294" s="223"/>
      <c r="S2294" s="223"/>
      <c r="T2294" s="223"/>
      <c r="U2294" s="314"/>
    </row>
    <row r="2295" spans="16:21">
      <c r="P2295" s="223"/>
      <c r="Q2295" s="223"/>
      <c r="R2295" s="223"/>
      <c r="S2295" s="223"/>
      <c r="T2295" s="223"/>
      <c r="U2295" s="314"/>
    </row>
    <row r="2296" spans="16:21">
      <c r="P2296" s="223"/>
      <c r="Q2296" s="223"/>
      <c r="R2296" s="223"/>
      <c r="S2296" s="223"/>
      <c r="T2296" s="223"/>
      <c r="U2296" s="314"/>
    </row>
    <row r="2297" spans="16:21">
      <c r="P2297" s="223"/>
      <c r="Q2297" s="223"/>
      <c r="R2297" s="223"/>
      <c r="S2297" s="223"/>
      <c r="T2297" s="223"/>
      <c r="U2297" s="314"/>
    </row>
    <row r="2298" spans="16:21">
      <c r="P2298" s="223"/>
      <c r="Q2298" s="223"/>
      <c r="R2298" s="223"/>
      <c r="S2298" s="223"/>
      <c r="T2298" s="223"/>
      <c r="U2298" s="314"/>
    </row>
    <row r="2299" spans="16:21">
      <c r="P2299" s="223"/>
      <c r="Q2299" s="223"/>
      <c r="R2299" s="223"/>
      <c r="S2299" s="223"/>
      <c r="T2299" s="223"/>
      <c r="U2299" s="314"/>
    </row>
    <row r="2300" spans="16:21">
      <c r="P2300" s="223"/>
      <c r="Q2300" s="223"/>
      <c r="R2300" s="223"/>
      <c r="S2300" s="223"/>
      <c r="T2300" s="223"/>
      <c r="U2300" s="314"/>
    </row>
    <row r="2301" spans="16:21">
      <c r="P2301" s="223"/>
      <c r="Q2301" s="223"/>
      <c r="R2301" s="223"/>
      <c r="S2301" s="223"/>
      <c r="T2301" s="223"/>
      <c r="U2301" s="314"/>
    </row>
    <row r="2302" spans="16:21">
      <c r="P2302" s="223"/>
      <c r="Q2302" s="223"/>
      <c r="R2302" s="223"/>
      <c r="S2302" s="223"/>
      <c r="T2302" s="223"/>
      <c r="U2302" s="314"/>
    </row>
    <row r="2303" spans="16:21">
      <c r="P2303" s="223"/>
      <c r="Q2303" s="223"/>
      <c r="R2303" s="223"/>
      <c r="S2303" s="223"/>
      <c r="T2303" s="223"/>
      <c r="U2303" s="314"/>
    </row>
    <row r="2304" spans="16:21">
      <c r="P2304" s="223"/>
      <c r="Q2304" s="223"/>
      <c r="R2304" s="223"/>
      <c r="S2304" s="223"/>
      <c r="T2304" s="223"/>
      <c r="U2304" s="314"/>
    </row>
    <row r="2305" spans="16:21">
      <c r="P2305" s="223"/>
      <c r="Q2305" s="223"/>
      <c r="R2305" s="223"/>
      <c r="S2305" s="223"/>
      <c r="T2305" s="223"/>
      <c r="U2305" s="314"/>
    </row>
    <row r="2306" spans="16:21">
      <c r="P2306" s="223"/>
      <c r="Q2306" s="223"/>
      <c r="R2306" s="223"/>
      <c r="S2306" s="223"/>
      <c r="T2306" s="223"/>
      <c r="U2306" s="314"/>
    </row>
    <row r="2307" spans="16:21">
      <c r="P2307" s="223"/>
      <c r="Q2307" s="223"/>
      <c r="R2307" s="223"/>
      <c r="S2307" s="223"/>
      <c r="T2307" s="223"/>
      <c r="U2307" s="314"/>
    </row>
    <row r="2308" spans="16:21">
      <c r="P2308" s="223"/>
      <c r="Q2308" s="223"/>
      <c r="R2308" s="223"/>
      <c r="S2308" s="223"/>
      <c r="T2308" s="223"/>
      <c r="U2308" s="314"/>
    </row>
    <row r="2309" spans="16:21">
      <c r="P2309" s="223"/>
      <c r="Q2309" s="223"/>
      <c r="R2309" s="223"/>
      <c r="S2309" s="223"/>
      <c r="T2309" s="223"/>
      <c r="U2309" s="314"/>
    </row>
    <row r="2310" spans="16:21">
      <c r="P2310" s="223"/>
      <c r="Q2310" s="223"/>
      <c r="R2310" s="223"/>
      <c r="S2310" s="223"/>
      <c r="T2310" s="223"/>
      <c r="U2310" s="314"/>
    </row>
    <row r="2311" spans="16:21">
      <c r="P2311" s="223"/>
      <c r="Q2311" s="223"/>
      <c r="R2311" s="223"/>
      <c r="S2311" s="223"/>
      <c r="T2311" s="223"/>
      <c r="U2311" s="314"/>
    </row>
    <row r="2312" spans="16:21">
      <c r="P2312" s="223"/>
      <c r="Q2312" s="223"/>
      <c r="R2312" s="223"/>
      <c r="S2312" s="223"/>
      <c r="T2312" s="223"/>
      <c r="U2312" s="314"/>
    </row>
    <row r="2313" spans="16:21">
      <c r="P2313" s="223"/>
      <c r="Q2313" s="223"/>
      <c r="R2313" s="223"/>
      <c r="S2313" s="223"/>
      <c r="T2313" s="223"/>
      <c r="U2313" s="314"/>
    </row>
    <row r="2314" spans="16:21">
      <c r="P2314" s="223"/>
      <c r="Q2314" s="223"/>
      <c r="R2314" s="223"/>
      <c r="S2314" s="223"/>
      <c r="T2314" s="223"/>
      <c r="U2314" s="314"/>
    </row>
    <row r="2315" spans="16:21">
      <c r="P2315" s="223"/>
      <c r="Q2315" s="223"/>
      <c r="R2315" s="223"/>
      <c r="S2315" s="223"/>
      <c r="T2315" s="223"/>
      <c r="U2315" s="314"/>
    </row>
    <row r="2316" spans="16:21">
      <c r="P2316" s="223"/>
      <c r="Q2316" s="223"/>
      <c r="R2316" s="223"/>
      <c r="S2316" s="223"/>
      <c r="T2316" s="223"/>
      <c r="U2316" s="314"/>
    </row>
    <row r="2317" spans="16:21">
      <c r="P2317" s="223"/>
      <c r="Q2317" s="223"/>
      <c r="R2317" s="223"/>
      <c r="S2317" s="223"/>
      <c r="T2317" s="223"/>
      <c r="U2317" s="314"/>
    </row>
    <row r="2318" spans="16:21">
      <c r="P2318" s="223"/>
      <c r="Q2318" s="223"/>
      <c r="R2318" s="223"/>
      <c r="S2318" s="223"/>
      <c r="T2318" s="223"/>
      <c r="U2318" s="314"/>
    </row>
    <row r="2319" spans="16:21">
      <c r="P2319" s="223"/>
      <c r="Q2319" s="223"/>
      <c r="R2319" s="223"/>
      <c r="S2319" s="223"/>
      <c r="T2319" s="223"/>
      <c r="U2319" s="314"/>
    </row>
    <row r="2320" spans="16:21">
      <c r="P2320" s="223"/>
      <c r="Q2320" s="223"/>
      <c r="R2320" s="223"/>
      <c r="S2320" s="223"/>
      <c r="T2320" s="223"/>
      <c r="U2320" s="314"/>
    </row>
    <row r="2321" spans="16:21">
      <c r="P2321" s="223"/>
      <c r="Q2321" s="223"/>
      <c r="R2321" s="223"/>
      <c r="S2321" s="223"/>
      <c r="T2321" s="223"/>
      <c r="U2321" s="314"/>
    </row>
    <row r="2322" spans="16:21">
      <c r="P2322" s="223"/>
      <c r="Q2322" s="223"/>
      <c r="R2322" s="223"/>
      <c r="S2322" s="223"/>
      <c r="T2322" s="223"/>
      <c r="U2322" s="314"/>
    </row>
    <row r="2323" spans="16:21">
      <c r="P2323" s="223"/>
      <c r="Q2323" s="223"/>
      <c r="R2323" s="223"/>
      <c r="S2323" s="223"/>
      <c r="T2323" s="223"/>
      <c r="U2323" s="314"/>
    </row>
    <row r="2324" spans="16:21">
      <c r="P2324" s="223"/>
      <c r="Q2324" s="223"/>
      <c r="R2324" s="223"/>
      <c r="S2324" s="223"/>
      <c r="T2324" s="223"/>
      <c r="U2324" s="314"/>
    </row>
    <row r="2325" spans="16:21">
      <c r="P2325" s="223"/>
      <c r="Q2325" s="223"/>
      <c r="R2325" s="223"/>
      <c r="S2325" s="223"/>
      <c r="T2325" s="223"/>
      <c r="U2325" s="314"/>
    </row>
    <row r="2326" spans="16:21">
      <c r="P2326" s="223"/>
      <c r="Q2326" s="223"/>
      <c r="R2326" s="223"/>
      <c r="S2326" s="223"/>
      <c r="T2326" s="223"/>
      <c r="U2326" s="314"/>
    </row>
    <row r="2327" spans="16:21">
      <c r="P2327" s="223"/>
      <c r="Q2327" s="223"/>
      <c r="R2327" s="223"/>
      <c r="S2327" s="223"/>
      <c r="T2327" s="223"/>
      <c r="U2327" s="314"/>
    </row>
    <row r="2328" spans="16:21">
      <c r="P2328" s="223"/>
      <c r="Q2328" s="223"/>
      <c r="R2328" s="223"/>
      <c r="S2328" s="223"/>
      <c r="T2328" s="223"/>
      <c r="U2328" s="314"/>
    </row>
    <row r="2329" spans="16:21">
      <c r="P2329" s="223"/>
      <c r="Q2329" s="223"/>
      <c r="R2329" s="223"/>
      <c r="S2329" s="223"/>
      <c r="T2329" s="223"/>
      <c r="U2329" s="314"/>
    </row>
    <row r="2330" spans="16:21">
      <c r="P2330" s="223"/>
      <c r="Q2330" s="223"/>
      <c r="R2330" s="223"/>
      <c r="S2330" s="223"/>
      <c r="T2330" s="223"/>
      <c r="U2330" s="314"/>
    </row>
    <row r="2331" spans="16:21">
      <c r="P2331" s="223"/>
      <c r="Q2331" s="223"/>
      <c r="R2331" s="223"/>
      <c r="S2331" s="223"/>
      <c r="T2331" s="223"/>
      <c r="U2331" s="314"/>
    </row>
    <row r="2332" spans="16:21">
      <c r="P2332" s="223"/>
      <c r="Q2332" s="223"/>
      <c r="R2332" s="223"/>
      <c r="S2332" s="223"/>
      <c r="T2332" s="223"/>
      <c r="U2332" s="314"/>
    </row>
    <row r="2333" spans="16:21">
      <c r="P2333" s="223"/>
      <c r="Q2333" s="223"/>
      <c r="R2333" s="223"/>
      <c r="S2333" s="223"/>
      <c r="T2333" s="223"/>
      <c r="U2333" s="314"/>
    </row>
    <row r="2334" spans="16:21">
      <c r="P2334" s="223"/>
      <c r="Q2334" s="223"/>
      <c r="R2334" s="223"/>
      <c r="S2334" s="223"/>
      <c r="T2334" s="223"/>
      <c r="U2334" s="314"/>
    </row>
    <row r="2335" spans="16:21">
      <c r="P2335" s="223"/>
      <c r="Q2335" s="223"/>
      <c r="R2335" s="223"/>
      <c r="S2335" s="223"/>
      <c r="T2335" s="223"/>
      <c r="U2335" s="314"/>
    </row>
    <row r="2336" spans="16:21">
      <c r="P2336" s="223"/>
      <c r="Q2336" s="223"/>
      <c r="R2336" s="223"/>
      <c r="S2336" s="223"/>
      <c r="T2336" s="223"/>
      <c r="U2336" s="314"/>
    </row>
    <row r="2337" spans="16:21">
      <c r="P2337" s="223"/>
      <c r="Q2337" s="223"/>
      <c r="R2337" s="223"/>
      <c r="S2337" s="223"/>
      <c r="T2337" s="223"/>
      <c r="U2337" s="314"/>
    </row>
    <row r="2338" spans="16:21">
      <c r="P2338" s="223"/>
      <c r="Q2338" s="223"/>
      <c r="R2338" s="223"/>
      <c r="S2338" s="223"/>
      <c r="T2338" s="223"/>
      <c r="U2338" s="314"/>
    </row>
    <row r="2339" spans="16:21">
      <c r="P2339" s="223"/>
      <c r="Q2339" s="223"/>
      <c r="R2339" s="223"/>
      <c r="S2339" s="223"/>
      <c r="T2339" s="223"/>
      <c r="U2339" s="314"/>
    </row>
    <row r="2340" spans="16:21">
      <c r="P2340" s="223"/>
      <c r="Q2340" s="223"/>
      <c r="R2340" s="223"/>
      <c r="S2340" s="223"/>
      <c r="T2340" s="223"/>
      <c r="U2340" s="314"/>
    </row>
    <row r="2341" spans="16:21">
      <c r="P2341" s="223"/>
      <c r="Q2341" s="223"/>
      <c r="R2341" s="223"/>
      <c r="S2341" s="223"/>
      <c r="T2341" s="223"/>
      <c r="U2341" s="314"/>
    </row>
    <row r="2342" spans="16:21">
      <c r="P2342" s="223"/>
      <c r="Q2342" s="223"/>
      <c r="R2342" s="223"/>
      <c r="S2342" s="223"/>
      <c r="T2342" s="223"/>
      <c r="U2342" s="314"/>
    </row>
    <row r="2343" spans="16:21">
      <c r="P2343" s="223"/>
      <c r="Q2343" s="223"/>
      <c r="R2343" s="223"/>
      <c r="S2343" s="223"/>
      <c r="T2343" s="223"/>
      <c r="U2343" s="314"/>
    </row>
    <row r="2344" spans="16:21">
      <c r="P2344" s="223"/>
      <c r="Q2344" s="223"/>
      <c r="R2344" s="223"/>
      <c r="S2344" s="223"/>
      <c r="T2344" s="223"/>
      <c r="U2344" s="314"/>
    </row>
    <row r="2345" spans="16:21">
      <c r="P2345" s="223"/>
      <c r="Q2345" s="223"/>
      <c r="R2345" s="223"/>
      <c r="S2345" s="223"/>
      <c r="T2345" s="223"/>
      <c r="U2345" s="314"/>
    </row>
    <row r="2346" spans="16:21">
      <c r="P2346" s="223"/>
      <c r="Q2346" s="223"/>
      <c r="R2346" s="223"/>
      <c r="S2346" s="223"/>
      <c r="T2346" s="223"/>
      <c r="U2346" s="314"/>
    </row>
    <row r="2347" spans="16:21">
      <c r="P2347" s="223"/>
      <c r="Q2347" s="223"/>
      <c r="R2347" s="223"/>
      <c r="S2347" s="223"/>
      <c r="T2347" s="223"/>
      <c r="U2347" s="314"/>
    </row>
    <row r="2348" spans="16:21">
      <c r="P2348" s="223"/>
      <c r="Q2348" s="223"/>
      <c r="R2348" s="223"/>
      <c r="S2348" s="223"/>
      <c r="T2348" s="223"/>
      <c r="U2348" s="314"/>
    </row>
    <row r="2349" spans="16:21">
      <c r="P2349" s="223"/>
      <c r="Q2349" s="223"/>
      <c r="R2349" s="223"/>
      <c r="S2349" s="223"/>
      <c r="T2349" s="223"/>
      <c r="U2349" s="314"/>
    </row>
    <row r="2350" spans="16:21">
      <c r="P2350" s="223"/>
      <c r="Q2350" s="223"/>
      <c r="R2350" s="223"/>
      <c r="S2350" s="223"/>
      <c r="T2350" s="223"/>
      <c r="U2350" s="314"/>
    </row>
    <row r="2351" spans="16:21">
      <c r="P2351" s="223"/>
      <c r="Q2351" s="223"/>
      <c r="R2351" s="223"/>
      <c r="S2351" s="223"/>
      <c r="T2351" s="223"/>
      <c r="U2351" s="314"/>
    </row>
    <row r="2352" spans="16:21">
      <c r="P2352" s="223"/>
      <c r="Q2352" s="223"/>
      <c r="R2352" s="223"/>
      <c r="S2352" s="223"/>
      <c r="T2352" s="223"/>
      <c r="U2352" s="314"/>
    </row>
    <row r="2353" spans="16:21">
      <c r="P2353" s="223"/>
      <c r="Q2353" s="223"/>
      <c r="R2353" s="223"/>
      <c r="S2353" s="223"/>
      <c r="T2353" s="223"/>
      <c r="U2353" s="314"/>
    </row>
    <row r="2354" spans="16:21">
      <c r="P2354" s="223"/>
      <c r="Q2354" s="223"/>
      <c r="R2354" s="223"/>
      <c r="S2354" s="223"/>
      <c r="T2354" s="223"/>
      <c r="U2354" s="314"/>
    </row>
    <row r="2355" spans="16:21">
      <c r="P2355" s="223"/>
      <c r="Q2355" s="223"/>
      <c r="R2355" s="223"/>
      <c r="S2355" s="223"/>
      <c r="T2355" s="223"/>
      <c r="U2355" s="314"/>
    </row>
    <row r="2356" spans="16:21">
      <c r="P2356" s="223"/>
      <c r="Q2356" s="223"/>
      <c r="R2356" s="223"/>
      <c r="S2356" s="223"/>
      <c r="T2356" s="223"/>
      <c r="U2356" s="314"/>
    </row>
    <row r="2357" spans="16:21">
      <c r="P2357" s="223"/>
      <c r="Q2357" s="223"/>
      <c r="R2357" s="223"/>
      <c r="S2357" s="223"/>
      <c r="T2357" s="223"/>
      <c r="U2357" s="314"/>
    </row>
    <row r="2358" spans="16:21">
      <c r="P2358" s="223"/>
      <c r="Q2358" s="223"/>
      <c r="R2358" s="223"/>
      <c r="S2358" s="223"/>
      <c r="T2358" s="223"/>
      <c r="U2358" s="314"/>
    </row>
    <row r="2359" spans="16:21">
      <c r="P2359" s="223"/>
      <c r="Q2359" s="223"/>
      <c r="R2359" s="223"/>
      <c r="S2359" s="223"/>
      <c r="T2359" s="223"/>
      <c r="U2359" s="314"/>
    </row>
    <row r="2360" spans="16:21">
      <c r="P2360" s="223"/>
      <c r="Q2360" s="223"/>
      <c r="R2360" s="223"/>
      <c r="S2360" s="223"/>
      <c r="T2360" s="223"/>
      <c r="U2360" s="314"/>
    </row>
    <row r="2361" spans="16:21">
      <c r="P2361" s="223"/>
      <c r="Q2361" s="223"/>
      <c r="R2361" s="223"/>
      <c r="S2361" s="223"/>
      <c r="T2361" s="223"/>
      <c r="U2361" s="314"/>
    </row>
    <row r="2362" spans="16:21">
      <c r="P2362" s="223"/>
      <c r="Q2362" s="223"/>
      <c r="R2362" s="223"/>
      <c r="S2362" s="223"/>
      <c r="T2362" s="223"/>
      <c r="U2362" s="314"/>
    </row>
    <row r="2363" spans="16:21">
      <c r="P2363" s="223"/>
      <c r="Q2363" s="223"/>
      <c r="R2363" s="223"/>
      <c r="S2363" s="223"/>
      <c r="T2363" s="223"/>
      <c r="U2363" s="314"/>
    </row>
    <row r="2364" spans="16:21">
      <c r="P2364" s="223"/>
      <c r="Q2364" s="223"/>
      <c r="R2364" s="223"/>
      <c r="S2364" s="223"/>
      <c r="T2364" s="223"/>
      <c r="U2364" s="314"/>
    </row>
    <row r="2365" spans="16:21">
      <c r="P2365" s="223"/>
      <c r="Q2365" s="223"/>
      <c r="R2365" s="223"/>
      <c r="S2365" s="223"/>
      <c r="T2365" s="223"/>
      <c r="U2365" s="314"/>
    </row>
    <row r="2366" spans="16:21">
      <c r="P2366" s="223"/>
      <c r="Q2366" s="223"/>
      <c r="R2366" s="223"/>
      <c r="S2366" s="223"/>
      <c r="T2366" s="223"/>
      <c r="U2366" s="314"/>
    </row>
    <row r="2367" spans="16:21">
      <c r="P2367" s="223"/>
      <c r="Q2367" s="223"/>
      <c r="R2367" s="223"/>
      <c r="S2367" s="223"/>
      <c r="T2367" s="223"/>
      <c r="U2367" s="314"/>
    </row>
    <row r="2368" spans="16:21">
      <c r="P2368" s="223"/>
      <c r="Q2368" s="223"/>
      <c r="R2368" s="223"/>
      <c r="S2368" s="223"/>
      <c r="T2368" s="223"/>
      <c r="U2368" s="314"/>
    </row>
    <row r="2369" spans="16:21">
      <c r="P2369" s="223"/>
      <c r="Q2369" s="223"/>
      <c r="R2369" s="223"/>
      <c r="S2369" s="223"/>
      <c r="T2369" s="223"/>
      <c r="U2369" s="314"/>
    </row>
    <row r="2370" spans="16:21">
      <c r="P2370" s="223"/>
      <c r="Q2370" s="223"/>
      <c r="R2370" s="223"/>
      <c r="S2370" s="223"/>
      <c r="T2370" s="223"/>
      <c r="U2370" s="314"/>
    </row>
    <row r="2371" spans="16:21">
      <c r="P2371" s="223"/>
      <c r="Q2371" s="223"/>
      <c r="R2371" s="223"/>
      <c r="S2371" s="223"/>
      <c r="T2371" s="223"/>
      <c r="U2371" s="314"/>
    </row>
    <row r="2372" spans="16:21">
      <c r="P2372" s="223"/>
      <c r="Q2372" s="223"/>
      <c r="R2372" s="223"/>
      <c r="S2372" s="223"/>
      <c r="T2372" s="223"/>
      <c r="U2372" s="314"/>
    </row>
    <row r="2373" spans="16:21">
      <c r="P2373" s="223"/>
      <c r="Q2373" s="223"/>
      <c r="R2373" s="223"/>
      <c r="S2373" s="223"/>
      <c r="T2373" s="223"/>
      <c r="U2373" s="314"/>
    </row>
    <row r="2374" spans="16:21">
      <c r="P2374" s="223"/>
      <c r="Q2374" s="223"/>
      <c r="R2374" s="223"/>
      <c r="S2374" s="223"/>
      <c r="T2374" s="223"/>
      <c r="U2374" s="314"/>
    </row>
    <row r="2375" spans="16:21">
      <c r="P2375" s="223"/>
      <c r="Q2375" s="223"/>
      <c r="R2375" s="223"/>
      <c r="S2375" s="223"/>
      <c r="T2375" s="223"/>
      <c r="U2375" s="314"/>
    </row>
    <row r="2376" spans="16:21">
      <c r="P2376" s="223"/>
      <c r="Q2376" s="223"/>
      <c r="R2376" s="223"/>
      <c r="S2376" s="223"/>
      <c r="T2376" s="223"/>
      <c r="U2376" s="314"/>
    </row>
    <row r="2377" spans="16:21">
      <c r="P2377" s="223"/>
      <c r="Q2377" s="223"/>
      <c r="R2377" s="223"/>
      <c r="S2377" s="223"/>
      <c r="T2377" s="223"/>
      <c r="U2377" s="314"/>
    </row>
    <row r="2378" spans="16:21">
      <c r="P2378" s="223"/>
      <c r="Q2378" s="223"/>
      <c r="R2378" s="223"/>
      <c r="S2378" s="223"/>
      <c r="T2378" s="223"/>
      <c r="U2378" s="314"/>
    </row>
    <row r="2379" spans="16:21">
      <c r="P2379" s="223"/>
      <c r="Q2379" s="223"/>
      <c r="R2379" s="223"/>
      <c r="S2379" s="223"/>
      <c r="T2379" s="223"/>
      <c r="U2379" s="314"/>
    </row>
    <row r="2380" spans="16:21">
      <c r="P2380" s="223"/>
      <c r="Q2380" s="223"/>
      <c r="R2380" s="223"/>
      <c r="S2380" s="223"/>
      <c r="T2380" s="223"/>
      <c r="U2380" s="314"/>
    </row>
    <row r="2381" spans="16:21">
      <c r="P2381" s="223"/>
      <c r="Q2381" s="223"/>
      <c r="R2381" s="223"/>
      <c r="S2381" s="223"/>
      <c r="T2381" s="223"/>
      <c r="U2381" s="314"/>
    </row>
    <row r="2382" spans="16:21">
      <c r="P2382" s="223"/>
      <c r="Q2382" s="223"/>
      <c r="R2382" s="223"/>
      <c r="S2382" s="223"/>
      <c r="T2382" s="223"/>
      <c r="U2382" s="314"/>
    </row>
    <row r="2383" spans="16:21">
      <c r="P2383" s="223"/>
      <c r="Q2383" s="223"/>
      <c r="R2383" s="223"/>
      <c r="S2383" s="223"/>
      <c r="T2383" s="223"/>
      <c r="U2383" s="314"/>
    </row>
    <row r="2384" spans="16:21">
      <c r="P2384" s="223"/>
      <c r="Q2384" s="223"/>
      <c r="R2384" s="223"/>
      <c r="S2384" s="223"/>
      <c r="T2384" s="223"/>
      <c r="U2384" s="314"/>
    </row>
    <row r="2385" spans="16:21">
      <c r="P2385" s="223"/>
      <c r="Q2385" s="223"/>
      <c r="R2385" s="223"/>
      <c r="S2385" s="223"/>
      <c r="T2385" s="223"/>
      <c r="U2385" s="314"/>
    </row>
    <row r="2386" spans="16:21">
      <c r="P2386" s="223"/>
      <c r="Q2386" s="223"/>
      <c r="R2386" s="223"/>
      <c r="S2386" s="223"/>
      <c r="T2386" s="223"/>
      <c r="U2386" s="314"/>
    </row>
    <row r="2387" spans="16:21">
      <c r="P2387" s="223"/>
      <c r="Q2387" s="223"/>
      <c r="R2387" s="223"/>
      <c r="S2387" s="223"/>
      <c r="T2387" s="223"/>
      <c r="U2387" s="314"/>
    </row>
    <row r="2388" spans="16:21">
      <c r="P2388" s="223"/>
      <c r="Q2388" s="223"/>
      <c r="R2388" s="223"/>
      <c r="S2388" s="223"/>
      <c r="T2388" s="223"/>
      <c r="U2388" s="314"/>
    </row>
    <row r="2389" spans="16:21">
      <c r="P2389" s="223"/>
      <c r="Q2389" s="223"/>
      <c r="R2389" s="223"/>
      <c r="S2389" s="223"/>
      <c r="T2389" s="223"/>
      <c r="U2389" s="314"/>
    </row>
    <row r="2390" spans="16:21">
      <c r="P2390" s="223"/>
      <c r="Q2390" s="223"/>
      <c r="R2390" s="223"/>
      <c r="S2390" s="223"/>
      <c r="T2390" s="223"/>
      <c r="U2390" s="314"/>
    </row>
    <row r="2391" spans="16:21">
      <c r="P2391" s="223"/>
      <c r="Q2391" s="223"/>
      <c r="R2391" s="223"/>
      <c r="S2391" s="223"/>
      <c r="T2391" s="223"/>
      <c r="U2391" s="314"/>
    </row>
    <row r="2392" spans="16:21">
      <c r="P2392" s="223"/>
      <c r="Q2392" s="223"/>
      <c r="R2392" s="223"/>
      <c r="S2392" s="223"/>
      <c r="T2392" s="223"/>
      <c r="U2392" s="314"/>
    </row>
    <row r="2393" spans="16:21">
      <c r="P2393" s="223"/>
      <c r="Q2393" s="223"/>
      <c r="R2393" s="223"/>
      <c r="S2393" s="223"/>
      <c r="T2393" s="223"/>
      <c r="U2393" s="314"/>
    </row>
    <row r="2394" spans="16:21">
      <c r="P2394" s="223"/>
      <c r="Q2394" s="223"/>
      <c r="R2394" s="223"/>
      <c r="S2394" s="223"/>
      <c r="T2394" s="223"/>
      <c r="U2394" s="314"/>
    </row>
    <row r="2395" spans="16:21">
      <c r="P2395" s="223"/>
      <c r="Q2395" s="223"/>
      <c r="R2395" s="223"/>
      <c r="S2395" s="223"/>
      <c r="T2395" s="223"/>
      <c r="U2395" s="314"/>
    </row>
    <row r="2396" spans="16:21">
      <c r="P2396" s="223"/>
      <c r="Q2396" s="223"/>
      <c r="R2396" s="223"/>
      <c r="S2396" s="223"/>
      <c r="T2396" s="223"/>
      <c r="U2396" s="314"/>
    </row>
    <row r="2397" spans="16:21">
      <c r="P2397" s="223"/>
      <c r="Q2397" s="223"/>
      <c r="R2397" s="223"/>
      <c r="S2397" s="223"/>
      <c r="T2397" s="223"/>
      <c r="U2397" s="314"/>
    </row>
    <row r="2398" spans="16:21">
      <c r="P2398" s="223"/>
      <c r="Q2398" s="223"/>
      <c r="R2398" s="223"/>
      <c r="S2398" s="223"/>
      <c r="T2398" s="223"/>
      <c r="U2398" s="314"/>
    </row>
    <row r="2399" spans="16:21">
      <c r="P2399" s="223"/>
      <c r="Q2399" s="223"/>
      <c r="R2399" s="223"/>
      <c r="S2399" s="223"/>
      <c r="T2399" s="223"/>
      <c r="U2399" s="314"/>
    </row>
    <row r="2400" spans="16:21">
      <c r="P2400" s="223"/>
      <c r="Q2400" s="223"/>
      <c r="R2400" s="223"/>
      <c r="S2400" s="223"/>
      <c r="T2400" s="223"/>
      <c r="U2400" s="314"/>
    </row>
    <row r="2401" spans="16:21">
      <c r="P2401" s="223"/>
      <c r="Q2401" s="223"/>
      <c r="R2401" s="223"/>
      <c r="S2401" s="223"/>
      <c r="T2401" s="223"/>
      <c r="U2401" s="314"/>
    </row>
    <row r="2402" spans="16:21">
      <c r="P2402" s="223"/>
      <c r="Q2402" s="223"/>
      <c r="R2402" s="223"/>
      <c r="S2402" s="223"/>
      <c r="T2402" s="223"/>
      <c r="U2402" s="314"/>
    </row>
    <row r="2403" spans="16:21">
      <c r="P2403" s="223"/>
      <c r="Q2403" s="223"/>
      <c r="R2403" s="223"/>
      <c r="S2403" s="223"/>
      <c r="T2403" s="223"/>
      <c r="U2403" s="314"/>
    </row>
    <row r="2404" spans="16:21">
      <c r="P2404" s="223"/>
      <c r="Q2404" s="223"/>
      <c r="R2404" s="223"/>
      <c r="S2404" s="223"/>
      <c r="T2404" s="223"/>
      <c r="U2404" s="314"/>
    </row>
    <row r="2405" spans="16:21">
      <c r="P2405" s="223"/>
      <c r="Q2405" s="223"/>
      <c r="R2405" s="223"/>
      <c r="S2405" s="223"/>
      <c r="T2405" s="223"/>
      <c r="U2405" s="314"/>
    </row>
    <row r="2406" spans="16:21">
      <c r="P2406" s="223"/>
      <c r="Q2406" s="223"/>
      <c r="R2406" s="223"/>
      <c r="S2406" s="223"/>
      <c r="T2406" s="223"/>
      <c r="U2406" s="314"/>
    </row>
    <row r="2407" spans="16:21">
      <c r="P2407" s="223"/>
      <c r="Q2407" s="223"/>
      <c r="R2407" s="223"/>
      <c r="S2407" s="223"/>
      <c r="T2407" s="223"/>
      <c r="U2407" s="314"/>
    </row>
    <row r="2408" spans="16:21">
      <c r="P2408" s="223"/>
      <c r="Q2408" s="223"/>
      <c r="R2408" s="223"/>
      <c r="S2408" s="223"/>
      <c r="T2408" s="223"/>
      <c r="U2408" s="314"/>
    </row>
    <row r="2409" spans="16:21">
      <c r="P2409" s="223"/>
      <c r="Q2409" s="223"/>
      <c r="R2409" s="223"/>
      <c r="S2409" s="223"/>
      <c r="T2409" s="223"/>
      <c r="U2409" s="314"/>
    </row>
    <row r="2410" spans="16:21">
      <c r="P2410" s="223"/>
      <c r="Q2410" s="223"/>
      <c r="R2410" s="223"/>
      <c r="S2410" s="223"/>
      <c r="T2410" s="223"/>
      <c r="U2410" s="314"/>
    </row>
    <row r="2411" spans="16:21">
      <c r="P2411" s="223"/>
      <c r="Q2411" s="223"/>
      <c r="R2411" s="223"/>
      <c r="S2411" s="223"/>
      <c r="T2411" s="223"/>
      <c r="U2411" s="314"/>
    </row>
    <row r="2412" spans="16:21">
      <c r="P2412" s="223"/>
      <c r="Q2412" s="223"/>
      <c r="R2412" s="223"/>
      <c r="S2412" s="223"/>
      <c r="T2412" s="223"/>
      <c r="U2412" s="314"/>
    </row>
    <row r="2413" spans="16:21">
      <c r="P2413" s="223"/>
      <c r="Q2413" s="223"/>
      <c r="R2413" s="223"/>
      <c r="S2413" s="223"/>
      <c r="T2413" s="223"/>
      <c r="U2413" s="314"/>
    </row>
    <row r="2414" spans="16:21">
      <c r="P2414" s="223"/>
      <c r="Q2414" s="223"/>
      <c r="R2414" s="223"/>
      <c r="S2414" s="223"/>
      <c r="T2414" s="223"/>
      <c r="U2414" s="314"/>
    </row>
    <row r="2415" spans="16:21">
      <c r="P2415" s="223"/>
      <c r="Q2415" s="223"/>
      <c r="R2415" s="223"/>
      <c r="S2415" s="223"/>
      <c r="T2415" s="223"/>
      <c r="U2415" s="314"/>
    </row>
    <row r="2416" spans="16:21">
      <c r="P2416" s="223"/>
      <c r="Q2416" s="223"/>
      <c r="R2416" s="223"/>
      <c r="S2416" s="223"/>
      <c r="T2416" s="223"/>
      <c r="U2416" s="314"/>
    </row>
    <row r="2417" spans="16:21">
      <c r="P2417" s="223"/>
      <c r="Q2417" s="223"/>
      <c r="R2417" s="223"/>
      <c r="S2417" s="223"/>
      <c r="T2417" s="223"/>
      <c r="U2417" s="314"/>
    </row>
    <row r="2418" spans="16:21">
      <c r="P2418" s="223"/>
      <c r="Q2418" s="223"/>
      <c r="R2418" s="223"/>
      <c r="S2418" s="223"/>
      <c r="T2418" s="223"/>
      <c r="U2418" s="314"/>
    </row>
    <row r="2419" spans="16:21">
      <c r="P2419" s="223"/>
      <c r="Q2419" s="223"/>
      <c r="R2419" s="223"/>
      <c r="S2419" s="223"/>
      <c r="T2419" s="223"/>
      <c r="U2419" s="314"/>
    </row>
    <row r="2420" spans="16:21">
      <c r="P2420" s="223"/>
      <c r="Q2420" s="223"/>
      <c r="R2420" s="223"/>
      <c r="S2420" s="223"/>
      <c r="T2420" s="223"/>
      <c r="U2420" s="314"/>
    </row>
    <row r="2421" spans="16:21">
      <c r="P2421" s="223"/>
      <c r="Q2421" s="223"/>
      <c r="R2421" s="223"/>
      <c r="S2421" s="223"/>
      <c r="T2421" s="223"/>
      <c r="U2421" s="314"/>
    </row>
    <row r="2422" spans="16:21">
      <c r="P2422" s="223"/>
      <c r="Q2422" s="223"/>
      <c r="R2422" s="223"/>
      <c r="S2422" s="223"/>
      <c r="T2422" s="223"/>
      <c r="U2422" s="314"/>
    </row>
    <row r="2423" spans="16:21">
      <c r="P2423" s="223"/>
      <c r="Q2423" s="223"/>
      <c r="R2423" s="223"/>
      <c r="S2423" s="223"/>
      <c r="T2423" s="223"/>
      <c r="U2423" s="314"/>
    </row>
    <row r="2424" spans="16:21">
      <c r="P2424" s="223"/>
      <c r="Q2424" s="223"/>
      <c r="R2424" s="223"/>
      <c r="S2424" s="223"/>
      <c r="T2424" s="223"/>
      <c r="U2424" s="314"/>
    </row>
    <row r="2425" spans="16:21">
      <c r="P2425" s="223"/>
      <c r="Q2425" s="223"/>
      <c r="R2425" s="223"/>
      <c r="S2425" s="223"/>
      <c r="T2425" s="223"/>
      <c r="U2425" s="314"/>
    </row>
    <row r="2426" spans="16:21">
      <c r="P2426" s="223"/>
      <c r="Q2426" s="223"/>
      <c r="R2426" s="223"/>
      <c r="S2426" s="223"/>
      <c r="T2426" s="223"/>
      <c r="U2426" s="314"/>
    </row>
    <row r="2427" spans="16:21">
      <c r="P2427" s="223"/>
      <c r="Q2427" s="223"/>
      <c r="R2427" s="223"/>
      <c r="S2427" s="223"/>
      <c r="T2427" s="223"/>
      <c r="U2427" s="314"/>
    </row>
    <row r="2428" spans="16:21">
      <c r="P2428" s="223"/>
      <c r="Q2428" s="223"/>
      <c r="R2428" s="223"/>
      <c r="S2428" s="223"/>
      <c r="T2428" s="223"/>
      <c r="U2428" s="314"/>
    </row>
    <row r="2429" spans="16:21">
      <c r="P2429" s="223"/>
      <c r="Q2429" s="223"/>
      <c r="R2429" s="223"/>
      <c r="S2429" s="223"/>
      <c r="T2429" s="223"/>
      <c r="U2429" s="314"/>
    </row>
    <row r="2430" spans="16:21">
      <c r="P2430" s="223"/>
      <c r="Q2430" s="223"/>
      <c r="R2430" s="223"/>
      <c r="S2430" s="223"/>
      <c r="T2430" s="223"/>
      <c r="U2430" s="314"/>
    </row>
    <row r="2431" spans="16:21">
      <c r="P2431" s="223"/>
      <c r="Q2431" s="223"/>
      <c r="R2431" s="223"/>
      <c r="S2431" s="223"/>
      <c r="T2431" s="223"/>
      <c r="U2431" s="314"/>
    </row>
    <row r="2432" spans="16:21">
      <c r="P2432" s="223"/>
      <c r="Q2432" s="223"/>
      <c r="R2432" s="223"/>
      <c r="S2432" s="223"/>
      <c r="T2432" s="223"/>
      <c r="U2432" s="314"/>
    </row>
    <row r="2433" spans="16:21">
      <c r="P2433" s="223"/>
      <c r="Q2433" s="223"/>
      <c r="R2433" s="223"/>
      <c r="S2433" s="223"/>
      <c r="T2433" s="223"/>
      <c r="U2433" s="314"/>
    </row>
    <row r="2434" spans="16:21">
      <c r="P2434" s="223"/>
      <c r="Q2434" s="223"/>
      <c r="R2434" s="223"/>
      <c r="S2434" s="223"/>
      <c r="T2434" s="223"/>
      <c r="U2434" s="314"/>
    </row>
    <row r="2435" spans="16:21">
      <c r="P2435" s="223"/>
      <c r="Q2435" s="223"/>
      <c r="R2435" s="223"/>
      <c r="S2435" s="223"/>
      <c r="T2435" s="223"/>
      <c r="U2435" s="314"/>
    </row>
    <row r="2436" spans="16:21">
      <c r="P2436" s="223"/>
      <c r="Q2436" s="223"/>
      <c r="R2436" s="223"/>
      <c r="S2436" s="223"/>
      <c r="T2436" s="223"/>
      <c r="U2436" s="314"/>
    </row>
    <row r="2437" spans="16:21">
      <c r="P2437" s="223"/>
      <c r="Q2437" s="223"/>
      <c r="R2437" s="223"/>
      <c r="S2437" s="223"/>
      <c r="T2437" s="223"/>
      <c r="U2437" s="314"/>
    </row>
    <row r="2438" spans="16:21">
      <c r="P2438" s="223"/>
      <c r="Q2438" s="223"/>
      <c r="R2438" s="223"/>
      <c r="S2438" s="223"/>
      <c r="T2438" s="223"/>
      <c r="U2438" s="314"/>
    </row>
    <row r="2439" spans="16:21">
      <c r="P2439" s="223"/>
      <c r="Q2439" s="223"/>
      <c r="R2439" s="223"/>
      <c r="S2439" s="223"/>
      <c r="T2439" s="223"/>
      <c r="U2439" s="314"/>
    </row>
    <row r="2440" spans="16:21">
      <c r="P2440" s="223"/>
      <c r="Q2440" s="223"/>
      <c r="R2440" s="223"/>
      <c r="S2440" s="223"/>
      <c r="T2440" s="223"/>
      <c r="U2440" s="314"/>
    </row>
    <row r="2441" spans="16:21">
      <c r="P2441" s="223"/>
      <c r="Q2441" s="223"/>
      <c r="R2441" s="223"/>
      <c r="S2441" s="223"/>
      <c r="T2441" s="223"/>
      <c r="U2441" s="314"/>
    </row>
    <row r="2442" spans="16:21">
      <c r="P2442" s="223"/>
      <c r="Q2442" s="223"/>
      <c r="R2442" s="223"/>
      <c r="S2442" s="223"/>
      <c r="T2442" s="223"/>
      <c r="U2442" s="314"/>
    </row>
    <row r="2443" spans="16:21">
      <c r="P2443" s="223"/>
      <c r="Q2443" s="223"/>
      <c r="R2443" s="223"/>
      <c r="S2443" s="223"/>
      <c r="T2443" s="223"/>
      <c r="U2443" s="314"/>
    </row>
    <row r="2444" spans="16:21">
      <c r="P2444" s="223"/>
      <c r="Q2444" s="223"/>
      <c r="R2444" s="223"/>
      <c r="S2444" s="223"/>
      <c r="T2444" s="223"/>
      <c r="U2444" s="314"/>
    </row>
    <row r="2445" spans="16:21">
      <c r="P2445" s="223"/>
      <c r="Q2445" s="223"/>
      <c r="R2445" s="223"/>
      <c r="S2445" s="223"/>
      <c r="T2445" s="223"/>
      <c r="U2445" s="314"/>
    </row>
    <row r="2446" spans="16:21">
      <c r="P2446" s="223"/>
      <c r="Q2446" s="223"/>
      <c r="R2446" s="223"/>
      <c r="S2446" s="223"/>
      <c r="T2446" s="223"/>
      <c r="U2446" s="314"/>
    </row>
    <row r="2447" spans="16:21">
      <c r="P2447" s="223"/>
      <c r="Q2447" s="223"/>
      <c r="R2447" s="223"/>
      <c r="S2447" s="223"/>
      <c r="T2447" s="223"/>
      <c r="U2447" s="314"/>
    </row>
    <row r="2448" spans="16:21">
      <c r="P2448" s="223"/>
      <c r="Q2448" s="223"/>
      <c r="R2448" s="223"/>
      <c r="S2448" s="223"/>
      <c r="T2448" s="223"/>
      <c r="U2448" s="314"/>
    </row>
    <row r="2449" spans="16:21">
      <c r="P2449" s="223"/>
      <c r="Q2449" s="223"/>
      <c r="R2449" s="223"/>
      <c r="S2449" s="223"/>
      <c r="T2449" s="223"/>
      <c r="U2449" s="314"/>
    </row>
    <row r="2450" spans="16:21">
      <c r="P2450" s="223"/>
      <c r="Q2450" s="223"/>
      <c r="R2450" s="223"/>
      <c r="S2450" s="223"/>
      <c r="T2450" s="223"/>
      <c r="U2450" s="314"/>
    </row>
    <row r="2451" spans="16:21">
      <c r="P2451" s="223"/>
      <c r="Q2451" s="223"/>
      <c r="R2451" s="223"/>
      <c r="S2451" s="223"/>
      <c r="T2451" s="223"/>
      <c r="U2451" s="314"/>
    </row>
    <row r="2452" spans="16:21">
      <c r="P2452" s="223"/>
      <c r="Q2452" s="223"/>
      <c r="R2452" s="223"/>
      <c r="S2452" s="223"/>
      <c r="T2452" s="223"/>
      <c r="U2452" s="314"/>
    </row>
    <row r="2453" spans="16:21">
      <c r="P2453" s="223"/>
      <c r="Q2453" s="223"/>
      <c r="R2453" s="223"/>
      <c r="S2453" s="223"/>
      <c r="T2453" s="223"/>
      <c r="U2453" s="314"/>
    </row>
    <row r="2454" spans="16:21">
      <c r="P2454" s="223"/>
      <c r="Q2454" s="223"/>
      <c r="R2454" s="223"/>
      <c r="S2454" s="223"/>
      <c r="T2454" s="223"/>
      <c r="U2454" s="314"/>
    </row>
    <row r="2455" spans="16:21">
      <c r="P2455" s="223"/>
      <c r="Q2455" s="223"/>
      <c r="R2455" s="223"/>
      <c r="S2455" s="223"/>
      <c r="T2455" s="223"/>
      <c r="U2455" s="314"/>
    </row>
    <row r="2456" spans="16:21">
      <c r="P2456" s="223"/>
      <c r="Q2456" s="223"/>
      <c r="R2456" s="223"/>
      <c r="S2456" s="223"/>
      <c r="T2456" s="223"/>
      <c r="U2456" s="314"/>
    </row>
    <row r="2457" spans="16:21">
      <c r="P2457" s="223"/>
      <c r="Q2457" s="223"/>
      <c r="R2457" s="223"/>
      <c r="S2457" s="223"/>
      <c r="T2457" s="223"/>
      <c r="U2457" s="314"/>
    </row>
    <row r="2458" spans="16:21">
      <c r="P2458" s="223"/>
      <c r="Q2458" s="223"/>
      <c r="R2458" s="223"/>
      <c r="S2458" s="223"/>
      <c r="T2458" s="223"/>
      <c r="U2458" s="314"/>
    </row>
    <row r="2459" spans="16:21">
      <c r="P2459" s="223"/>
      <c r="Q2459" s="223"/>
      <c r="R2459" s="223"/>
      <c r="S2459" s="223"/>
      <c r="T2459" s="223"/>
      <c r="U2459" s="314"/>
    </row>
    <row r="2460" spans="16:21">
      <c r="P2460" s="223"/>
      <c r="Q2460" s="223"/>
      <c r="R2460" s="223"/>
      <c r="S2460" s="223"/>
      <c r="T2460" s="223"/>
      <c r="U2460" s="314"/>
    </row>
    <row r="2461" spans="16:21">
      <c r="P2461" s="223"/>
      <c r="Q2461" s="223"/>
      <c r="R2461" s="223"/>
      <c r="S2461" s="223"/>
      <c r="T2461" s="223"/>
      <c r="U2461" s="314"/>
    </row>
    <row r="2462" spans="16:21">
      <c r="P2462" s="223"/>
      <c r="Q2462" s="223"/>
      <c r="R2462" s="223"/>
      <c r="S2462" s="223"/>
      <c r="T2462" s="223"/>
      <c r="U2462" s="314"/>
    </row>
    <row r="2463" spans="16:21">
      <c r="P2463" s="223"/>
      <c r="Q2463" s="223"/>
      <c r="R2463" s="223"/>
      <c r="S2463" s="223"/>
      <c r="T2463" s="223"/>
      <c r="U2463" s="314"/>
    </row>
    <row r="2464" spans="16:21">
      <c r="P2464" s="223"/>
      <c r="Q2464" s="223"/>
      <c r="R2464" s="223"/>
      <c r="S2464" s="223"/>
      <c r="T2464" s="223"/>
      <c r="U2464" s="314"/>
    </row>
    <row r="2465" spans="16:21">
      <c r="P2465" s="223"/>
      <c r="Q2465" s="223"/>
      <c r="R2465" s="223"/>
      <c r="S2465" s="223"/>
      <c r="T2465" s="223"/>
      <c r="U2465" s="314"/>
    </row>
    <row r="2466" spans="16:21">
      <c r="P2466" s="223"/>
      <c r="Q2466" s="223"/>
      <c r="R2466" s="223"/>
      <c r="S2466" s="223"/>
      <c r="T2466" s="223"/>
      <c r="U2466" s="314"/>
    </row>
    <row r="2467" spans="16:21">
      <c r="P2467" s="223"/>
      <c r="Q2467" s="223"/>
      <c r="R2467" s="223"/>
      <c r="S2467" s="223"/>
      <c r="T2467" s="223"/>
      <c r="U2467" s="314"/>
    </row>
    <row r="2468" spans="16:21">
      <c r="P2468" s="223"/>
      <c r="Q2468" s="223"/>
      <c r="R2468" s="223"/>
      <c r="S2468" s="223"/>
      <c r="T2468" s="223"/>
      <c r="U2468" s="314"/>
    </row>
    <row r="2469" spans="16:21">
      <c r="P2469" s="223"/>
      <c r="Q2469" s="223"/>
      <c r="R2469" s="223"/>
      <c r="S2469" s="223"/>
      <c r="T2469" s="223"/>
      <c r="U2469" s="314"/>
    </row>
    <row r="2470" spans="16:21">
      <c r="P2470" s="223"/>
      <c r="Q2470" s="223"/>
      <c r="R2470" s="223"/>
      <c r="S2470" s="223"/>
      <c r="T2470" s="223"/>
      <c r="U2470" s="314"/>
    </row>
    <row r="2471" spans="16:21">
      <c r="P2471" s="223"/>
      <c r="Q2471" s="223"/>
      <c r="R2471" s="223"/>
      <c r="S2471" s="223"/>
      <c r="T2471" s="223"/>
      <c r="U2471" s="314"/>
    </row>
    <row r="2472" spans="16:21">
      <c r="P2472" s="223"/>
      <c r="Q2472" s="223"/>
      <c r="R2472" s="223"/>
      <c r="S2472" s="223"/>
      <c r="T2472" s="223"/>
      <c r="U2472" s="314"/>
    </row>
    <row r="2473" spans="16:21">
      <c r="P2473" s="223"/>
      <c r="Q2473" s="223"/>
      <c r="R2473" s="223"/>
      <c r="S2473" s="223"/>
      <c r="T2473" s="223"/>
      <c r="U2473" s="314"/>
    </row>
    <row r="2474" spans="16:21">
      <c r="P2474" s="223"/>
      <c r="Q2474" s="223"/>
      <c r="R2474" s="223"/>
      <c r="S2474" s="223"/>
      <c r="T2474" s="223"/>
      <c r="U2474" s="314"/>
    </row>
    <row r="2475" spans="16:21">
      <c r="P2475" s="223"/>
      <c r="Q2475" s="223"/>
      <c r="R2475" s="223"/>
      <c r="S2475" s="223"/>
      <c r="T2475" s="223"/>
      <c r="U2475" s="314"/>
    </row>
    <row r="2476" spans="16:21">
      <c r="P2476" s="223"/>
      <c r="Q2476" s="223"/>
      <c r="R2476" s="223"/>
      <c r="S2476" s="223"/>
      <c r="T2476" s="223"/>
      <c r="U2476" s="314"/>
    </row>
    <row r="2477" spans="16:21">
      <c r="P2477" s="223"/>
      <c r="Q2477" s="223"/>
      <c r="R2477" s="223"/>
      <c r="S2477" s="223"/>
      <c r="T2477" s="223"/>
      <c r="U2477" s="314"/>
    </row>
    <row r="2478" spans="16:21">
      <c r="P2478" s="223"/>
      <c r="Q2478" s="223"/>
      <c r="R2478" s="223"/>
      <c r="S2478" s="223"/>
      <c r="T2478" s="223"/>
      <c r="U2478" s="314"/>
    </row>
    <row r="2479" spans="16:21">
      <c r="P2479" s="223"/>
      <c r="Q2479" s="223"/>
      <c r="R2479" s="223"/>
      <c r="S2479" s="223"/>
      <c r="T2479" s="223"/>
      <c r="U2479" s="314"/>
    </row>
    <row r="2480" spans="16:21">
      <c r="P2480" s="223"/>
      <c r="Q2480" s="223"/>
      <c r="R2480" s="223"/>
      <c r="S2480" s="223"/>
      <c r="T2480" s="223"/>
      <c r="U2480" s="314"/>
    </row>
    <row r="2481" spans="16:21">
      <c r="P2481" s="223"/>
      <c r="Q2481" s="223"/>
      <c r="R2481" s="223"/>
      <c r="S2481" s="223"/>
      <c r="T2481" s="223"/>
      <c r="U2481" s="314"/>
    </row>
    <row r="2482" spans="16:21">
      <c r="P2482" s="223"/>
      <c r="Q2482" s="223"/>
      <c r="R2482" s="223"/>
      <c r="S2482" s="223"/>
      <c r="T2482" s="223"/>
      <c r="U2482" s="314"/>
    </row>
    <row r="2483" spans="16:21">
      <c r="P2483" s="223"/>
      <c r="Q2483" s="223"/>
      <c r="R2483" s="223"/>
      <c r="S2483" s="223"/>
      <c r="T2483" s="223"/>
      <c r="U2483" s="314"/>
    </row>
    <row r="2484" spans="16:21">
      <c r="P2484" s="223"/>
      <c r="Q2484" s="223"/>
      <c r="R2484" s="223"/>
      <c r="S2484" s="223"/>
      <c r="T2484" s="223"/>
      <c r="U2484" s="314"/>
    </row>
    <row r="2485" spans="16:21">
      <c r="P2485" s="223"/>
      <c r="Q2485" s="223"/>
      <c r="R2485" s="223"/>
      <c r="S2485" s="223"/>
      <c r="T2485" s="223"/>
      <c r="U2485" s="314"/>
    </row>
    <row r="2486" spans="16:21">
      <c r="P2486" s="223"/>
      <c r="Q2486" s="223"/>
      <c r="R2486" s="223"/>
      <c r="S2486" s="223"/>
      <c r="T2486" s="223"/>
      <c r="U2486" s="314"/>
    </row>
    <row r="2487" spans="16:21">
      <c r="P2487" s="223"/>
      <c r="Q2487" s="223"/>
      <c r="R2487" s="223"/>
      <c r="S2487" s="223"/>
      <c r="T2487" s="223"/>
      <c r="U2487" s="314"/>
    </row>
    <row r="2488" spans="16:21">
      <c r="P2488" s="223"/>
      <c r="Q2488" s="223"/>
      <c r="R2488" s="223"/>
      <c r="S2488" s="223"/>
      <c r="T2488" s="223"/>
      <c r="U2488" s="314"/>
    </row>
    <row r="2489" spans="16:21">
      <c r="P2489" s="223"/>
      <c r="Q2489" s="223"/>
      <c r="R2489" s="223"/>
      <c r="S2489" s="223"/>
      <c r="T2489" s="223"/>
      <c r="U2489" s="314"/>
    </row>
    <row r="2490" spans="16:21">
      <c r="P2490" s="223"/>
      <c r="Q2490" s="223"/>
      <c r="R2490" s="223"/>
      <c r="S2490" s="223"/>
      <c r="T2490" s="223"/>
      <c r="U2490" s="314"/>
    </row>
    <row r="2491" spans="16:21">
      <c r="P2491" s="223"/>
      <c r="Q2491" s="223"/>
      <c r="R2491" s="223"/>
      <c r="S2491" s="223"/>
      <c r="T2491" s="223"/>
      <c r="U2491" s="314"/>
    </row>
    <row r="2492" spans="16:21">
      <c r="P2492" s="223"/>
      <c r="Q2492" s="223"/>
      <c r="R2492" s="223"/>
      <c r="S2492" s="223"/>
      <c r="T2492" s="223"/>
      <c r="U2492" s="314"/>
    </row>
    <row r="2493" spans="16:21">
      <c r="P2493" s="223"/>
      <c r="Q2493" s="223"/>
      <c r="R2493" s="223"/>
      <c r="S2493" s="223"/>
      <c r="T2493" s="223"/>
      <c r="U2493" s="314"/>
    </row>
    <row r="2494" spans="16:21">
      <c r="P2494" s="223"/>
      <c r="Q2494" s="223"/>
      <c r="R2494" s="223"/>
      <c r="S2494" s="223"/>
      <c r="T2494" s="223"/>
      <c r="U2494" s="314"/>
    </row>
    <row r="2495" spans="16:21">
      <c r="P2495" s="223"/>
      <c r="Q2495" s="223"/>
      <c r="R2495" s="223"/>
      <c r="S2495" s="223"/>
      <c r="T2495" s="223"/>
      <c r="U2495" s="314"/>
    </row>
    <row r="2496" spans="16:21">
      <c r="P2496" s="223"/>
      <c r="Q2496" s="223"/>
      <c r="R2496" s="223"/>
      <c r="S2496" s="223"/>
      <c r="T2496" s="223"/>
      <c r="U2496" s="314"/>
    </row>
    <row r="2497" spans="16:21">
      <c r="P2497" s="223"/>
      <c r="Q2497" s="223"/>
      <c r="R2497" s="223"/>
      <c r="S2497" s="223"/>
      <c r="T2497" s="223"/>
      <c r="U2497" s="314"/>
    </row>
    <row r="2498" spans="16:21">
      <c r="P2498" s="223"/>
      <c r="Q2498" s="223"/>
      <c r="R2498" s="223"/>
      <c r="S2498" s="223"/>
      <c r="T2498" s="223"/>
      <c r="U2498" s="314"/>
    </row>
    <row r="2499" spans="16:21">
      <c r="P2499" s="223"/>
      <c r="Q2499" s="223"/>
      <c r="R2499" s="223"/>
      <c r="S2499" s="223"/>
      <c r="T2499" s="223"/>
      <c r="U2499" s="314"/>
    </row>
    <row r="2500" spans="16:21">
      <c r="P2500" s="223"/>
      <c r="Q2500" s="223"/>
      <c r="R2500" s="223"/>
      <c r="S2500" s="223"/>
      <c r="T2500" s="223"/>
      <c r="U2500" s="314"/>
    </row>
    <row r="2501" spans="16:21">
      <c r="P2501" s="223"/>
      <c r="Q2501" s="223"/>
      <c r="R2501" s="223"/>
      <c r="S2501" s="223"/>
      <c r="T2501" s="223"/>
      <c r="U2501" s="314"/>
    </row>
    <row r="2502" spans="16:21">
      <c r="P2502" s="223"/>
      <c r="Q2502" s="223"/>
      <c r="R2502" s="223"/>
      <c r="S2502" s="223"/>
      <c r="T2502" s="223"/>
      <c r="U2502" s="314"/>
    </row>
    <row r="2503" spans="16:21">
      <c r="P2503" s="223"/>
      <c r="Q2503" s="223"/>
      <c r="R2503" s="223"/>
      <c r="S2503" s="223"/>
      <c r="T2503" s="223"/>
      <c r="U2503" s="314"/>
    </row>
    <row r="2504" spans="16:21">
      <c r="P2504" s="223"/>
      <c r="Q2504" s="223"/>
      <c r="R2504" s="223"/>
      <c r="S2504" s="223"/>
      <c r="T2504" s="223"/>
      <c r="U2504" s="314"/>
    </row>
    <row r="2505" spans="16:21">
      <c r="P2505" s="223"/>
      <c r="Q2505" s="223"/>
      <c r="R2505" s="223"/>
      <c r="S2505" s="223"/>
      <c r="T2505" s="223"/>
      <c r="U2505" s="314"/>
    </row>
    <row r="2506" spans="16:21">
      <c r="P2506" s="223"/>
      <c r="Q2506" s="223"/>
      <c r="R2506" s="223"/>
      <c r="S2506" s="223"/>
      <c r="T2506" s="223"/>
      <c r="U2506" s="314"/>
    </row>
    <row r="2507" spans="16:21">
      <c r="P2507" s="223"/>
      <c r="Q2507" s="223"/>
      <c r="R2507" s="223"/>
      <c r="S2507" s="223"/>
      <c r="T2507" s="223"/>
      <c r="U2507" s="314"/>
    </row>
    <row r="2508" spans="16:21">
      <c r="P2508" s="223"/>
      <c r="Q2508" s="223"/>
      <c r="R2508" s="223"/>
      <c r="S2508" s="223"/>
      <c r="T2508" s="223"/>
      <c r="U2508" s="314"/>
    </row>
    <row r="2509" spans="16:21">
      <c r="P2509" s="223"/>
      <c r="Q2509" s="223"/>
      <c r="R2509" s="223"/>
      <c r="S2509" s="223"/>
      <c r="T2509" s="223"/>
      <c r="U2509" s="314"/>
    </row>
    <row r="2510" spans="16:21">
      <c r="P2510" s="223"/>
      <c r="Q2510" s="223"/>
      <c r="R2510" s="223"/>
      <c r="S2510" s="223"/>
      <c r="T2510" s="223"/>
      <c r="U2510" s="314"/>
    </row>
    <row r="2511" spans="16:21">
      <c r="P2511" s="223"/>
      <c r="Q2511" s="223"/>
      <c r="R2511" s="223"/>
      <c r="S2511" s="223"/>
      <c r="T2511" s="223"/>
      <c r="U2511" s="314"/>
    </row>
    <row r="2512" spans="16:21">
      <c r="P2512" s="223"/>
      <c r="Q2512" s="223"/>
      <c r="R2512" s="223"/>
      <c r="S2512" s="223"/>
      <c r="T2512" s="223"/>
      <c r="U2512" s="314"/>
    </row>
    <row r="2513" spans="16:21">
      <c r="P2513" s="223"/>
      <c r="Q2513" s="223"/>
      <c r="R2513" s="223"/>
      <c r="S2513" s="223"/>
      <c r="T2513" s="223"/>
      <c r="U2513" s="314"/>
    </row>
    <row r="2514" spans="16:21">
      <c r="P2514" s="223"/>
      <c r="Q2514" s="223"/>
      <c r="R2514" s="223"/>
      <c r="S2514" s="223"/>
      <c r="T2514" s="223"/>
      <c r="U2514" s="314"/>
    </row>
    <row r="2515" spans="16:21">
      <c r="P2515" s="223"/>
      <c r="Q2515" s="223"/>
      <c r="R2515" s="223"/>
      <c r="S2515" s="223"/>
      <c r="T2515" s="223"/>
      <c r="U2515" s="314"/>
    </row>
    <row r="2516" spans="16:21">
      <c r="P2516" s="223"/>
      <c r="Q2516" s="223"/>
      <c r="R2516" s="223"/>
      <c r="S2516" s="223"/>
      <c r="T2516" s="223"/>
      <c r="U2516" s="314"/>
    </row>
    <row r="2517" spans="16:21">
      <c r="P2517" s="223"/>
      <c r="Q2517" s="223"/>
      <c r="R2517" s="223"/>
      <c r="S2517" s="223"/>
      <c r="T2517" s="223"/>
      <c r="U2517" s="314"/>
    </row>
    <row r="2518" spans="16:21">
      <c r="P2518" s="223"/>
      <c r="Q2518" s="223"/>
      <c r="R2518" s="223"/>
      <c r="S2518" s="223"/>
      <c r="T2518" s="223"/>
      <c r="U2518" s="314"/>
    </row>
    <row r="2519" spans="16:21">
      <c r="P2519" s="223"/>
      <c r="Q2519" s="223"/>
      <c r="R2519" s="223"/>
      <c r="S2519" s="223"/>
      <c r="T2519" s="223"/>
      <c r="U2519" s="314"/>
    </row>
    <row r="2520" spans="16:21">
      <c r="P2520" s="223"/>
      <c r="Q2520" s="223"/>
      <c r="R2520" s="223"/>
      <c r="S2520" s="223"/>
      <c r="T2520" s="223"/>
      <c r="U2520" s="314"/>
    </row>
    <row r="2521" spans="16:21">
      <c r="P2521" s="223"/>
      <c r="Q2521" s="223"/>
      <c r="R2521" s="223"/>
      <c r="S2521" s="223"/>
      <c r="T2521" s="223"/>
      <c r="U2521" s="314"/>
    </row>
    <row r="2522" spans="16:21">
      <c r="P2522" s="223"/>
      <c r="Q2522" s="223"/>
      <c r="R2522" s="223"/>
      <c r="S2522" s="223"/>
      <c r="T2522" s="223"/>
      <c r="U2522" s="314"/>
    </row>
    <row r="2523" spans="16:21">
      <c r="P2523" s="223"/>
      <c r="Q2523" s="223"/>
      <c r="R2523" s="223"/>
      <c r="S2523" s="223"/>
      <c r="T2523" s="223"/>
      <c r="U2523" s="314"/>
    </row>
    <row r="2524" spans="16:21">
      <c r="P2524" s="223"/>
      <c r="Q2524" s="223"/>
      <c r="R2524" s="223"/>
      <c r="S2524" s="223"/>
      <c r="T2524" s="223"/>
      <c r="U2524" s="314"/>
    </row>
    <row r="2525" spans="16:21">
      <c r="P2525" s="223"/>
      <c r="Q2525" s="223"/>
      <c r="R2525" s="223"/>
      <c r="S2525" s="223"/>
      <c r="T2525" s="223"/>
      <c r="U2525" s="314"/>
    </row>
    <row r="2526" spans="16:21">
      <c r="P2526" s="223"/>
      <c r="Q2526" s="223"/>
      <c r="R2526" s="223"/>
      <c r="S2526" s="223"/>
      <c r="T2526" s="223"/>
      <c r="U2526" s="314"/>
    </row>
    <row r="2527" spans="16:21">
      <c r="P2527" s="223"/>
      <c r="Q2527" s="223"/>
      <c r="R2527" s="223"/>
      <c r="S2527" s="223"/>
      <c r="T2527" s="223"/>
      <c r="U2527" s="314"/>
    </row>
    <row r="2528" spans="16:21">
      <c r="P2528" s="223"/>
      <c r="Q2528" s="223"/>
      <c r="R2528" s="223"/>
      <c r="S2528" s="223"/>
      <c r="T2528" s="223"/>
      <c r="U2528" s="314"/>
    </row>
    <row r="2529" spans="16:21">
      <c r="P2529" s="223"/>
      <c r="Q2529" s="223"/>
      <c r="R2529" s="223"/>
      <c r="S2529" s="223"/>
      <c r="T2529" s="223"/>
      <c r="U2529" s="314"/>
    </row>
    <row r="2530" spans="16:21">
      <c r="P2530" s="223"/>
      <c r="Q2530" s="223"/>
      <c r="R2530" s="223"/>
      <c r="S2530" s="223"/>
      <c r="T2530" s="223"/>
      <c r="U2530" s="314"/>
    </row>
    <row r="2531" spans="16:21">
      <c r="P2531" s="223"/>
      <c r="Q2531" s="223"/>
      <c r="R2531" s="223"/>
      <c r="S2531" s="223"/>
      <c r="T2531" s="223"/>
      <c r="U2531" s="314"/>
    </row>
    <row r="2532" spans="16:21">
      <c r="P2532" s="223"/>
      <c r="Q2532" s="223"/>
      <c r="R2532" s="223"/>
      <c r="S2532" s="223"/>
      <c r="T2532" s="223"/>
      <c r="U2532" s="314"/>
    </row>
    <row r="2533" spans="16:21">
      <c r="P2533" s="223"/>
      <c r="Q2533" s="223"/>
      <c r="R2533" s="223"/>
      <c r="S2533" s="223"/>
      <c r="T2533" s="223"/>
      <c r="U2533" s="314"/>
    </row>
    <row r="2534" spans="16:21">
      <c r="P2534" s="223"/>
      <c r="Q2534" s="223"/>
      <c r="R2534" s="223"/>
      <c r="S2534" s="223"/>
      <c r="T2534" s="223"/>
      <c r="U2534" s="314"/>
    </row>
    <row r="2535" spans="16:21">
      <c r="P2535" s="223"/>
      <c r="Q2535" s="223"/>
      <c r="R2535" s="223"/>
      <c r="S2535" s="223"/>
      <c r="T2535" s="223"/>
      <c r="U2535" s="314"/>
    </row>
    <row r="2536" spans="16:21">
      <c r="P2536" s="223"/>
      <c r="Q2536" s="223"/>
      <c r="R2536" s="223"/>
      <c r="S2536" s="223"/>
      <c r="T2536" s="223"/>
      <c r="U2536" s="314"/>
    </row>
    <row r="2537" spans="16:21">
      <c r="P2537" s="223"/>
      <c r="Q2537" s="223"/>
      <c r="R2537" s="223"/>
      <c r="S2537" s="223"/>
      <c r="T2537" s="223"/>
      <c r="U2537" s="314"/>
    </row>
    <row r="2538" spans="16:21">
      <c r="P2538" s="223"/>
      <c r="Q2538" s="223"/>
      <c r="R2538" s="223"/>
      <c r="S2538" s="223"/>
      <c r="T2538" s="223"/>
      <c r="U2538" s="314"/>
    </row>
    <row r="2539" spans="16:21">
      <c r="P2539" s="223"/>
      <c r="Q2539" s="223"/>
      <c r="R2539" s="223"/>
      <c r="S2539" s="223"/>
      <c r="T2539" s="223"/>
      <c r="U2539" s="314"/>
    </row>
    <row r="2540" spans="16:21">
      <c r="P2540" s="223"/>
      <c r="Q2540" s="223"/>
      <c r="R2540" s="223"/>
      <c r="S2540" s="223"/>
      <c r="T2540" s="223"/>
      <c r="U2540" s="314"/>
    </row>
    <row r="2541" spans="16:21">
      <c r="P2541" s="223"/>
      <c r="Q2541" s="223"/>
      <c r="R2541" s="223"/>
      <c r="S2541" s="223"/>
      <c r="T2541" s="223"/>
      <c r="U2541" s="314"/>
    </row>
    <row r="2542" spans="16:21">
      <c r="P2542" s="223"/>
      <c r="Q2542" s="223"/>
      <c r="R2542" s="223"/>
      <c r="S2542" s="223"/>
      <c r="T2542" s="223"/>
      <c r="U2542" s="314"/>
    </row>
    <row r="2543" spans="16:21">
      <c r="P2543" s="223"/>
      <c r="Q2543" s="223"/>
      <c r="R2543" s="223"/>
      <c r="S2543" s="223"/>
      <c r="T2543" s="223"/>
      <c r="U2543" s="314"/>
    </row>
    <row r="2544" spans="16:21">
      <c r="P2544" s="223"/>
      <c r="Q2544" s="223"/>
      <c r="R2544" s="223"/>
      <c r="S2544" s="223"/>
      <c r="T2544" s="223"/>
      <c r="U2544" s="314"/>
    </row>
    <row r="2545" spans="16:21">
      <c r="P2545" s="223"/>
      <c r="Q2545" s="223"/>
      <c r="R2545" s="223"/>
      <c r="S2545" s="223"/>
      <c r="T2545" s="223"/>
      <c r="U2545" s="314"/>
    </row>
    <row r="2546" spans="16:21">
      <c r="P2546" s="223"/>
      <c r="Q2546" s="223"/>
      <c r="R2546" s="223"/>
      <c r="S2546" s="223"/>
      <c r="T2546" s="223"/>
      <c r="U2546" s="314"/>
    </row>
    <row r="2547" spans="16:21">
      <c r="P2547" s="223"/>
      <c r="Q2547" s="223"/>
      <c r="R2547" s="223"/>
      <c r="S2547" s="223"/>
      <c r="T2547" s="223"/>
      <c r="U2547" s="314"/>
    </row>
    <row r="2548" spans="16:21">
      <c r="P2548" s="223"/>
      <c r="Q2548" s="223"/>
      <c r="R2548" s="223"/>
      <c r="S2548" s="223"/>
      <c r="T2548" s="223"/>
      <c r="U2548" s="314"/>
    </row>
    <row r="2549" spans="16:21">
      <c r="P2549" s="223"/>
      <c r="Q2549" s="223"/>
      <c r="R2549" s="223"/>
      <c r="S2549" s="223"/>
      <c r="T2549" s="223"/>
      <c r="U2549" s="314"/>
    </row>
    <row r="2550" spans="16:21">
      <c r="P2550" s="223"/>
      <c r="Q2550" s="223"/>
      <c r="R2550" s="223"/>
      <c r="S2550" s="223"/>
      <c r="T2550" s="223"/>
      <c r="U2550" s="314"/>
    </row>
    <row r="2551" spans="16:21">
      <c r="P2551" s="223"/>
      <c r="Q2551" s="223"/>
      <c r="R2551" s="223"/>
      <c r="S2551" s="223"/>
      <c r="T2551" s="223"/>
      <c r="U2551" s="314"/>
    </row>
    <row r="2552" spans="16:21">
      <c r="P2552" s="223"/>
      <c r="Q2552" s="223"/>
      <c r="R2552" s="223"/>
      <c r="S2552" s="223"/>
      <c r="T2552" s="223"/>
      <c r="U2552" s="314"/>
    </row>
    <row r="2553" spans="16:21">
      <c r="P2553" s="223"/>
      <c r="Q2553" s="223"/>
      <c r="R2553" s="223"/>
      <c r="S2553" s="223"/>
      <c r="T2553" s="223"/>
      <c r="U2553" s="314"/>
    </row>
    <row r="2554" spans="16:21">
      <c r="P2554" s="223"/>
      <c r="Q2554" s="223"/>
      <c r="R2554" s="223"/>
      <c r="S2554" s="223"/>
      <c r="T2554" s="223"/>
      <c r="U2554" s="314"/>
    </row>
    <row r="2555" spans="16:21">
      <c r="P2555" s="223"/>
      <c r="Q2555" s="223"/>
      <c r="R2555" s="223"/>
      <c r="S2555" s="223"/>
      <c r="T2555" s="223"/>
      <c r="U2555" s="314"/>
    </row>
    <row r="2556" spans="16:21">
      <c r="P2556" s="223"/>
      <c r="Q2556" s="223"/>
      <c r="R2556" s="223"/>
      <c r="S2556" s="223"/>
      <c r="T2556" s="223"/>
      <c r="U2556" s="314"/>
    </row>
    <row r="2557" spans="16:21">
      <c r="P2557" s="223"/>
      <c r="Q2557" s="223"/>
      <c r="R2557" s="223"/>
      <c r="S2557" s="223"/>
      <c r="T2557" s="223"/>
      <c r="U2557" s="314"/>
    </row>
    <row r="2558" spans="16:21">
      <c r="P2558" s="223"/>
      <c r="Q2558" s="223"/>
      <c r="R2558" s="223"/>
      <c r="S2558" s="223"/>
      <c r="T2558" s="223"/>
      <c r="U2558" s="314"/>
    </row>
    <row r="2559" spans="16:21">
      <c r="P2559" s="223"/>
      <c r="Q2559" s="223"/>
      <c r="R2559" s="223"/>
      <c r="S2559" s="223"/>
      <c r="T2559" s="223"/>
      <c r="U2559" s="314"/>
    </row>
    <row r="2560" spans="16:21">
      <c r="P2560" s="223"/>
      <c r="Q2560" s="223"/>
      <c r="R2560" s="223"/>
      <c r="S2560" s="223"/>
      <c r="T2560" s="223"/>
      <c r="U2560" s="314"/>
    </row>
    <row r="2561" spans="16:21">
      <c r="P2561" s="223"/>
      <c r="Q2561" s="223"/>
      <c r="R2561" s="223"/>
      <c r="S2561" s="223"/>
      <c r="T2561" s="223"/>
      <c r="U2561" s="314"/>
    </row>
    <row r="2562" spans="16:21">
      <c r="P2562" s="223"/>
      <c r="Q2562" s="223"/>
      <c r="R2562" s="223"/>
      <c r="S2562" s="223"/>
      <c r="T2562" s="223"/>
      <c r="U2562" s="314"/>
    </row>
    <row r="2563" spans="16:21">
      <c r="P2563" s="223"/>
      <c r="Q2563" s="223"/>
      <c r="R2563" s="223"/>
      <c r="S2563" s="223"/>
      <c r="T2563" s="223"/>
      <c r="U2563" s="314"/>
    </row>
    <row r="2564" spans="16:21">
      <c r="P2564" s="223"/>
      <c r="Q2564" s="223"/>
      <c r="R2564" s="223"/>
      <c r="S2564" s="223"/>
      <c r="T2564" s="223"/>
      <c r="U2564" s="314"/>
    </row>
    <row r="2565" spans="16:21">
      <c r="P2565" s="223"/>
      <c r="Q2565" s="223"/>
      <c r="R2565" s="223"/>
      <c r="S2565" s="223"/>
      <c r="T2565" s="223"/>
      <c r="U2565" s="314"/>
    </row>
    <row r="2566" spans="16:21">
      <c r="P2566" s="223"/>
      <c r="Q2566" s="223"/>
      <c r="R2566" s="223"/>
      <c r="S2566" s="223"/>
      <c r="T2566" s="223"/>
      <c r="U2566" s="314"/>
    </row>
    <row r="2567" spans="16:21">
      <c r="P2567" s="223"/>
      <c r="Q2567" s="223"/>
      <c r="R2567" s="223"/>
      <c r="S2567" s="223"/>
      <c r="T2567" s="223"/>
      <c r="U2567" s="314"/>
    </row>
    <row r="2568" spans="16:21">
      <c r="P2568" s="223"/>
      <c r="Q2568" s="223"/>
      <c r="R2568" s="223"/>
      <c r="S2568" s="223"/>
      <c r="T2568" s="223"/>
      <c r="U2568" s="314"/>
    </row>
    <row r="2569" spans="16:21">
      <c r="P2569" s="223"/>
      <c r="Q2569" s="223"/>
      <c r="R2569" s="223"/>
      <c r="S2569" s="223"/>
      <c r="T2569" s="223"/>
      <c r="U2569" s="314"/>
    </row>
    <row r="2570" spans="16:21">
      <c r="P2570" s="223"/>
      <c r="Q2570" s="223"/>
      <c r="R2570" s="223"/>
      <c r="S2570" s="223"/>
      <c r="T2570" s="223"/>
      <c r="U2570" s="314"/>
    </row>
    <row r="2571" spans="16:21">
      <c r="P2571" s="223"/>
      <c r="Q2571" s="223"/>
      <c r="R2571" s="223"/>
      <c r="S2571" s="223"/>
      <c r="T2571" s="223"/>
      <c r="U2571" s="314"/>
    </row>
    <row r="2572" spans="16:21">
      <c r="P2572" s="223"/>
      <c r="Q2572" s="223"/>
      <c r="R2572" s="223"/>
      <c r="S2572" s="223"/>
      <c r="T2572" s="223"/>
      <c r="U2572" s="314"/>
    </row>
    <row r="2573" spans="16:21">
      <c r="P2573" s="223"/>
      <c r="Q2573" s="223"/>
      <c r="R2573" s="223"/>
      <c r="S2573" s="223"/>
      <c r="T2573" s="223"/>
      <c r="U2573" s="314"/>
    </row>
    <row r="2574" spans="16:21">
      <c r="P2574" s="223"/>
      <c r="Q2574" s="223"/>
      <c r="R2574" s="223"/>
      <c r="S2574" s="223"/>
      <c r="T2574" s="223"/>
      <c r="U2574" s="314"/>
    </row>
    <row r="2575" spans="16:21">
      <c r="P2575" s="223"/>
      <c r="Q2575" s="223"/>
      <c r="R2575" s="223"/>
      <c r="S2575" s="223"/>
      <c r="T2575" s="223"/>
      <c r="U2575" s="314"/>
    </row>
    <row r="2576" spans="16:21">
      <c r="P2576" s="223"/>
      <c r="Q2576" s="223"/>
      <c r="R2576" s="223"/>
      <c r="S2576" s="223"/>
      <c r="T2576" s="223"/>
      <c r="U2576" s="314"/>
    </row>
    <row r="2577" spans="16:21">
      <c r="P2577" s="223"/>
      <c r="Q2577" s="223"/>
      <c r="R2577" s="223"/>
      <c r="S2577" s="223"/>
      <c r="T2577" s="223"/>
      <c r="U2577" s="314"/>
    </row>
    <row r="2578" spans="16:21">
      <c r="P2578" s="223"/>
      <c r="Q2578" s="223"/>
      <c r="R2578" s="223"/>
      <c r="S2578" s="223"/>
      <c r="T2578" s="223"/>
      <c r="U2578" s="314"/>
    </row>
    <row r="2579" spans="16:21">
      <c r="P2579" s="223"/>
      <c r="Q2579" s="223"/>
      <c r="R2579" s="223"/>
      <c r="S2579" s="223"/>
      <c r="T2579" s="223"/>
      <c r="U2579" s="314"/>
    </row>
    <row r="2580" spans="16:21">
      <c r="P2580" s="223"/>
      <c r="Q2580" s="223"/>
      <c r="R2580" s="223"/>
      <c r="S2580" s="223"/>
      <c r="T2580" s="223"/>
      <c r="U2580" s="314"/>
    </row>
    <row r="2581" spans="16:21">
      <c r="P2581" s="223"/>
      <c r="Q2581" s="223"/>
      <c r="R2581" s="223"/>
      <c r="S2581" s="223"/>
      <c r="T2581" s="223"/>
      <c r="U2581" s="314"/>
    </row>
    <row r="2582" spans="16:21">
      <c r="P2582" s="223"/>
      <c r="Q2582" s="223"/>
      <c r="R2582" s="223"/>
      <c r="S2582" s="223"/>
      <c r="T2582" s="223"/>
      <c r="U2582" s="314"/>
    </row>
    <row r="2583" spans="16:21">
      <c r="P2583" s="223"/>
      <c r="Q2583" s="223"/>
      <c r="R2583" s="223"/>
      <c r="S2583" s="223"/>
      <c r="T2583" s="223"/>
      <c r="U2583" s="314"/>
    </row>
    <row r="2584" spans="16:21">
      <c r="P2584" s="223"/>
      <c r="Q2584" s="223"/>
      <c r="R2584" s="223"/>
      <c r="S2584" s="223"/>
      <c r="T2584" s="223"/>
      <c r="U2584" s="314"/>
    </row>
    <row r="2585" spans="16:21">
      <c r="P2585" s="223"/>
      <c r="Q2585" s="223"/>
      <c r="R2585" s="223"/>
      <c r="S2585" s="223"/>
      <c r="T2585" s="223"/>
      <c r="U2585" s="314"/>
    </row>
    <row r="2586" spans="16:21">
      <c r="P2586" s="223"/>
      <c r="Q2586" s="223"/>
      <c r="R2586" s="223"/>
      <c r="S2586" s="223"/>
      <c r="T2586" s="223"/>
      <c r="U2586" s="314"/>
    </row>
    <row r="2587" spans="16:21">
      <c r="P2587" s="223"/>
      <c r="Q2587" s="223"/>
      <c r="R2587" s="223"/>
      <c r="S2587" s="223"/>
      <c r="T2587" s="223"/>
      <c r="U2587" s="314"/>
    </row>
    <row r="2588" spans="16:21">
      <c r="P2588" s="223"/>
      <c r="Q2588" s="223"/>
      <c r="R2588" s="223"/>
      <c r="S2588" s="223"/>
      <c r="T2588" s="223"/>
      <c r="U2588" s="314"/>
    </row>
    <row r="2589" spans="16:21">
      <c r="P2589" s="223"/>
      <c r="Q2589" s="223"/>
      <c r="R2589" s="223"/>
      <c r="S2589" s="223"/>
      <c r="T2589" s="223"/>
      <c r="U2589" s="314"/>
    </row>
    <row r="2590" spans="16:21">
      <c r="P2590" s="223"/>
      <c r="Q2590" s="223"/>
      <c r="R2590" s="223"/>
      <c r="S2590" s="223"/>
      <c r="T2590" s="223"/>
      <c r="U2590" s="314"/>
    </row>
    <row r="2591" spans="16:21">
      <c r="P2591" s="223"/>
      <c r="Q2591" s="223"/>
      <c r="R2591" s="223"/>
      <c r="S2591" s="223"/>
      <c r="T2591" s="223"/>
      <c r="U2591" s="314"/>
    </row>
    <row r="2592" spans="16:21">
      <c r="P2592" s="223"/>
      <c r="Q2592" s="223"/>
      <c r="R2592" s="223"/>
      <c r="S2592" s="223"/>
      <c r="T2592" s="223"/>
      <c r="U2592" s="314"/>
    </row>
    <row r="2593" spans="16:21">
      <c r="P2593" s="223"/>
      <c r="Q2593" s="223"/>
      <c r="R2593" s="223"/>
      <c r="S2593" s="223"/>
      <c r="T2593" s="223"/>
      <c r="U2593" s="314"/>
    </row>
    <row r="2594" spans="16:21">
      <c r="P2594" s="223"/>
      <c r="Q2594" s="223"/>
      <c r="R2594" s="223"/>
      <c r="S2594" s="223"/>
      <c r="T2594" s="223"/>
      <c r="U2594" s="314"/>
    </row>
    <row r="2595" spans="16:21">
      <c r="P2595" s="223"/>
      <c r="Q2595" s="223"/>
      <c r="R2595" s="223"/>
      <c r="S2595" s="223"/>
      <c r="T2595" s="223"/>
      <c r="U2595" s="314"/>
    </row>
    <row r="2596" spans="16:21">
      <c r="P2596" s="223"/>
      <c r="Q2596" s="223"/>
      <c r="R2596" s="223"/>
      <c r="S2596" s="223"/>
      <c r="T2596" s="223"/>
      <c r="U2596" s="314"/>
    </row>
    <row r="2597" spans="16:21">
      <c r="P2597" s="223"/>
      <c r="Q2597" s="223"/>
      <c r="R2597" s="223"/>
      <c r="S2597" s="223"/>
      <c r="T2597" s="223"/>
      <c r="U2597" s="314"/>
    </row>
    <row r="2598" spans="16:21">
      <c r="P2598" s="223"/>
      <c r="Q2598" s="223"/>
      <c r="R2598" s="223"/>
      <c r="S2598" s="223"/>
      <c r="T2598" s="223"/>
      <c r="U2598" s="314"/>
    </row>
    <row r="2599" spans="16:21">
      <c r="P2599" s="223"/>
      <c r="Q2599" s="223"/>
      <c r="R2599" s="223"/>
      <c r="S2599" s="223"/>
      <c r="T2599" s="223"/>
      <c r="U2599" s="314"/>
    </row>
    <row r="2600" spans="16:21">
      <c r="P2600" s="223"/>
      <c r="Q2600" s="223"/>
      <c r="R2600" s="223"/>
      <c r="S2600" s="223"/>
      <c r="T2600" s="223"/>
      <c r="U2600" s="314"/>
    </row>
    <row r="2601" spans="16:21">
      <c r="P2601" s="223"/>
      <c r="Q2601" s="223"/>
      <c r="R2601" s="223"/>
      <c r="S2601" s="223"/>
      <c r="T2601" s="223"/>
      <c r="U2601" s="314"/>
    </row>
    <row r="2602" spans="16:21">
      <c r="P2602" s="223"/>
      <c r="Q2602" s="223"/>
      <c r="R2602" s="223"/>
      <c r="S2602" s="223"/>
      <c r="T2602" s="223"/>
      <c r="U2602" s="314"/>
    </row>
    <row r="2603" spans="16:21">
      <c r="P2603" s="223"/>
      <c r="Q2603" s="223"/>
      <c r="R2603" s="223"/>
      <c r="S2603" s="223"/>
      <c r="T2603" s="223"/>
      <c r="U2603" s="314"/>
    </row>
    <row r="2604" spans="16:21">
      <c r="P2604" s="223"/>
      <c r="Q2604" s="223"/>
      <c r="R2604" s="223"/>
      <c r="S2604" s="223"/>
      <c r="T2604" s="223"/>
      <c r="U2604" s="314"/>
    </row>
    <row r="2605" spans="16:21">
      <c r="P2605" s="223"/>
      <c r="Q2605" s="223"/>
      <c r="R2605" s="223"/>
      <c r="S2605" s="223"/>
      <c r="T2605" s="223"/>
      <c r="U2605" s="314"/>
    </row>
    <row r="2606" spans="16:21">
      <c r="P2606" s="223"/>
      <c r="Q2606" s="223"/>
      <c r="R2606" s="223"/>
      <c r="S2606" s="223"/>
      <c r="T2606" s="223"/>
      <c r="U2606" s="314"/>
    </row>
    <row r="2607" spans="16:21">
      <c r="P2607" s="223"/>
      <c r="Q2607" s="223"/>
      <c r="R2607" s="223"/>
      <c r="S2607" s="223"/>
      <c r="T2607" s="223"/>
      <c r="U2607" s="314"/>
    </row>
    <row r="2608" spans="16:21">
      <c r="P2608" s="223"/>
      <c r="Q2608" s="223"/>
      <c r="R2608" s="223"/>
      <c r="S2608" s="223"/>
      <c r="T2608" s="223"/>
      <c r="U2608" s="314"/>
    </row>
    <row r="2609" spans="16:21">
      <c r="P2609" s="223"/>
      <c r="Q2609" s="223"/>
      <c r="R2609" s="223"/>
      <c r="S2609" s="223"/>
      <c r="T2609" s="223"/>
      <c r="U2609" s="314"/>
    </row>
    <row r="2610" spans="16:21">
      <c r="P2610" s="223"/>
      <c r="Q2610" s="223"/>
      <c r="R2610" s="223"/>
      <c r="S2610" s="223"/>
      <c r="T2610" s="223"/>
      <c r="U2610" s="314"/>
    </row>
    <row r="2611" spans="16:21">
      <c r="P2611" s="223"/>
      <c r="Q2611" s="223"/>
      <c r="R2611" s="223"/>
      <c r="S2611" s="223"/>
      <c r="T2611" s="223"/>
      <c r="U2611" s="314"/>
    </row>
    <row r="2612" spans="16:21">
      <c r="P2612" s="223"/>
      <c r="Q2612" s="223"/>
      <c r="R2612" s="223"/>
      <c r="S2612" s="223"/>
      <c r="T2612" s="223"/>
      <c r="U2612" s="314"/>
    </row>
    <row r="2613" spans="16:21">
      <c r="P2613" s="223"/>
      <c r="Q2613" s="223"/>
      <c r="R2613" s="223"/>
      <c r="S2613" s="223"/>
      <c r="T2613" s="223"/>
      <c r="U2613" s="314"/>
    </row>
    <row r="2614" spans="16:21">
      <c r="P2614" s="223"/>
      <c r="Q2614" s="223"/>
      <c r="R2614" s="223"/>
      <c r="S2614" s="223"/>
      <c r="T2614" s="223"/>
      <c r="U2614" s="314"/>
    </row>
    <row r="2615" spans="16:21">
      <c r="P2615" s="223"/>
      <c r="Q2615" s="223"/>
      <c r="R2615" s="223"/>
      <c r="S2615" s="223"/>
      <c r="T2615" s="223"/>
      <c r="U2615" s="314"/>
    </row>
    <row r="2616" spans="16:21">
      <c r="P2616" s="223"/>
      <c r="Q2616" s="223"/>
      <c r="R2616" s="223"/>
      <c r="S2616" s="223"/>
      <c r="T2616" s="223"/>
      <c r="U2616" s="314"/>
    </row>
    <row r="2617" spans="16:21">
      <c r="P2617" s="223"/>
      <c r="Q2617" s="223"/>
      <c r="R2617" s="223"/>
      <c r="S2617" s="223"/>
      <c r="T2617" s="223"/>
      <c r="U2617" s="314"/>
    </row>
    <row r="2618" spans="16:21">
      <c r="P2618" s="223"/>
      <c r="Q2618" s="223"/>
      <c r="R2618" s="223"/>
      <c r="S2618" s="223"/>
      <c r="T2618" s="223"/>
      <c r="U2618" s="314"/>
    </row>
    <row r="2619" spans="16:21">
      <c r="P2619" s="223"/>
      <c r="Q2619" s="223"/>
      <c r="R2619" s="223"/>
      <c r="S2619" s="223"/>
      <c r="T2619" s="223"/>
      <c r="U2619" s="314"/>
    </row>
    <row r="2620" spans="16:21">
      <c r="P2620" s="223"/>
      <c r="Q2620" s="223"/>
      <c r="R2620" s="223"/>
      <c r="S2620" s="223"/>
      <c r="T2620" s="223"/>
      <c r="U2620" s="314"/>
    </row>
    <row r="2621" spans="16:21">
      <c r="P2621" s="223"/>
      <c r="Q2621" s="223"/>
      <c r="R2621" s="223"/>
      <c r="S2621" s="223"/>
      <c r="T2621" s="223"/>
      <c r="U2621" s="314"/>
    </row>
    <row r="2622" spans="16:21">
      <c r="P2622" s="223"/>
      <c r="Q2622" s="223"/>
      <c r="R2622" s="223"/>
      <c r="S2622" s="223"/>
      <c r="T2622" s="223"/>
      <c r="U2622" s="314"/>
    </row>
    <row r="2623" spans="16:21">
      <c r="P2623" s="223"/>
      <c r="Q2623" s="223"/>
      <c r="R2623" s="223"/>
      <c r="S2623" s="223"/>
      <c r="T2623" s="223"/>
      <c r="U2623" s="314"/>
    </row>
    <row r="2624" spans="16:21">
      <c r="P2624" s="223"/>
      <c r="Q2624" s="223"/>
      <c r="R2624" s="223"/>
      <c r="S2624" s="223"/>
      <c r="T2624" s="223"/>
      <c r="U2624" s="314"/>
    </row>
    <row r="2625" spans="16:21">
      <c r="P2625" s="223"/>
      <c r="Q2625" s="223"/>
      <c r="R2625" s="223"/>
      <c r="S2625" s="223"/>
      <c r="T2625" s="223"/>
      <c r="U2625" s="314"/>
    </row>
    <row r="2626" spans="16:21">
      <c r="P2626" s="223"/>
      <c r="Q2626" s="223"/>
      <c r="R2626" s="223"/>
      <c r="S2626" s="223"/>
      <c r="T2626" s="223"/>
      <c r="U2626" s="314"/>
    </row>
    <row r="2627" spans="16:21">
      <c r="P2627" s="223"/>
      <c r="Q2627" s="223"/>
      <c r="R2627" s="223"/>
      <c r="S2627" s="223"/>
      <c r="T2627" s="223"/>
      <c r="U2627" s="314"/>
    </row>
    <row r="2628" spans="16:21">
      <c r="P2628" s="223"/>
      <c r="Q2628" s="223"/>
      <c r="R2628" s="223"/>
      <c r="S2628" s="223"/>
      <c r="T2628" s="223"/>
      <c r="U2628" s="314"/>
    </row>
    <row r="2629" spans="16:21">
      <c r="P2629" s="223"/>
      <c r="Q2629" s="223"/>
      <c r="R2629" s="223"/>
      <c r="S2629" s="223"/>
      <c r="T2629" s="223"/>
      <c r="U2629" s="314"/>
    </row>
    <row r="2630" spans="16:21">
      <c r="P2630" s="223"/>
      <c r="Q2630" s="223"/>
      <c r="R2630" s="223"/>
      <c r="S2630" s="223"/>
      <c r="T2630" s="223"/>
      <c r="U2630" s="314"/>
    </row>
    <row r="2631" spans="16:21">
      <c r="P2631" s="223"/>
      <c r="Q2631" s="223"/>
      <c r="R2631" s="223"/>
      <c r="S2631" s="223"/>
      <c r="T2631" s="223"/>
      <c r="U2631" s="314"/>
    </row>
    <row r="2632" spans="16:21">
      <c r="P2632" s="223"/>
      <c r="Q2632" s="223"/>
      <c r="R2632" s="223"/>
      <c r="S2632" s="223"/>
      <c r="T2632" s="223"/>
      <c r="U2632" s="314"/>
    </row>
    <row r="2633" spans="16:21">
      <c r="P2633" s="223"/>
      <c r="Q2633" s="223"/>
      <c r="R2633" s="223"/>
      <c r="S2633" s="223"/>
      <c r="T2633" s="223"/>
      <c r="U2633" s="314"/>
    </row>
    <row r="2634" spans="16:21">
      <c r="P2634" s="223"/>
      <c r="Q2634" s="223"/>
      <c r="R2634" s="223"/>
      <c r="S2634" s="223"/>
      <c r="T2634" s="223"/>
      <c r="U2634" s="314"/>
    </row>
    <row r="2635" spans="16:21">
      <c r="P2635" s="223"/>
      <c r="Q2635" s="223"/>
      <c r="R2635" s="223"/>
      <c r="S2635" s="223"/>
      <c r="T2635" s="223"/>
      <c r="U2635" s="314"/>
    </row>
    <row r="2636" spans="16:21">
      <c r="P2636" s="223"/>
      <c r="Q2636" s="223"/>
      <c r="R2636" s="223"/>
      <c r="S2636" s="223"/>
      <c r="T2636" s="223"/>
      <c r="U2636" s="314"/>
    </row>
    <row r="2637" spans="16:21">
      <c r="P2637" s="223"/>
      <c r="Q2637" s="223"/>
      <c r="R2637" s="223"/>
      <c r="S2637" s="223"/>
      <c r="T2637" s="223"/>
      <c r="U2637" s="314"/>
    </row>
    <row r="2638" spans="16:21">
      <c r="P2638" s="223"/>
      <c r="Q2638" s="223"/>
      <c r="R2638" s="223"/>
      <c r="S2638" s="223"/>
      <c r="T2638" s="223"/>
      <c r="U2638" s="314"/>
    </row>
    <row r="2639" spans="16:21">
      <c r="P2639" s="223"/>
      <c r="Q2639" s="223"/>
      <c r="R2639" s="223"/>
      <c r="S2639" s="223"/>
      <c r="T2639" s="223"/>
      <c r="U2639" s="314"/>
    </row>
    <row r="2640" spans="16:21">
      <c r="P2640" s="223"/>
      <c r="Q2640" s="223"/>
      <c r="R2640" s="223"/>
      <c r="S2640" s="223"/>
      <c r="T2640" s="223"/>
      <c r="U2640" s="314"/>
    </row>
    <row r="2641" spans="16:21">
      <c r="P2641" s="223"/>
      <c r="Q2641" s="223"/>
      <c r="R2641" s="223"/>
      <c r="S2641" s="223"/>
      <c r="T2641" s="223"/>
      <c r="U2641" s="314"/>
    </row>
    <row r="2642" spans="16:21">
      <c r="P2642" s="223"/>
      <c r="Q2642" s="223"/>
      <c r="R2642" s="223"/>
      <c r="S2642" s="223"/>
      <c r="T2642" s="223"/>
      <c r="U2642" s="314"/>
    </row>
    <row r="2643" spans="16:21">
      <c r="P2643" s="223"/>
      <c r="Q2643" s="223"/>
      <c r="R2643" s="223"/>
      <c r="S2643" s="223"/>
      <c r="T2643" s="223"/>
      <c r="U2643" s="314"/>
    </row>
    <row r="2644" spans="16:21">
      <c r="P2644" s="223"/>
      <c r="Q2644" s="223"/>
      <c r="R2644" s="223"/>
      <c r="S2644" s="223"/>
      <c r="T2644" s="223"/>
      <c r="U2644" s="314"/>
    </row>
    <row r="2645" spans="16:21">
      <c r="P2645" s="223"/>
      <c r="Q2645" s="223"/>
      <c r="R2645" s="223"/>
      <c r="S2645" s="223"/>
      <c r="T2645" s="223"/>
      <c r="U2645" s="314"/>
    </row>
    <row r="2646" spans="16:21">
      <c r="P2646" s="223"/>
      <c r="Q2646" s="223"/>
      <c r="R2646" s="223"/>
      <c r="S2646" s="223"/>
      <c r="T2646" s="223"/>
      <c r="U2646" s="314"/>
    </row>
    <row r="2647" spans="16:21">
      <c r="P2647" s="223"/>
      <c r="Q2647" s="223"/>
      <c r="R2647" s="223"/>
      <c r="S2647" s="223"/>
      <c r="T2647" s="223"/>
      <c r="U2647" s="314"/>
    </row>
    <row r="2648" spans="16:21">
      <c r="P2648" s="223"/>
      <c r="Q2648" s="223"/>
      <c r="R2648" s="223"/>
      <c r="S2648" s="223"/>
      <c r="T2648" s="223"/>
      <c r="U2648" s="314"/>
    </row>
    <row r="2649" spans="16:21">
      <c r="P2649" s="223"/>
      <c r="Q2649" s="223"/>
      <c r="R2649" s="223"/>
      <c r="S2649" s="223"/>
      <c r="T2649" s="223"/>
      <c r="U2649" s="314"/>
    </row>
    <row r="2650" spans="16:21">
      <c r="P2650" s="223"/>
      <c r="Q2650" s="223"/>
      <c r="R2650" s="223"/>
      <c r="S2650" s="223"/>
      <c r="T2650" s="223"/>
      <c r="U2650" s="314"/>
    </row>
    <row r="2651" spans="16:21">
      <c r="P2651" s="223"/>
      <c r="Q2651" s="223"/>
      <c r="R2651" s="223"/>
      <c r="S2651" s="223"/>
      <c r="T2651" s="223"/>
      <c r="U2651" s="314"/>
    </row>
    <row r="2652" spans="16:21">
      <c r="P2652" s="223"/>
      <c r="Q2652" s="223"/>
      <c r="R2652" s="223"/>
      <c r="S2652" s="223"/>
      <c r="T2652" s="223"/>
      <c r="U2652" s="314"/>
    </row>
    <row r="2653" spans="16:21">
      <c r="P2653" s="223"/>
      <c r="Q2653" s="223"/>
      <c r="R2653" s="223"/>
      <c r="S2653" s="223"/>
      <c r="T2653" s="223"/>
      <c r="U2653" s="314"/>
    </row>
    <row r="2654" spans="16:21">
      <c r="P2654" s="223"/>
      <c r="Q2654" s="223"/>
      <c r="R2654" s="223"/>
      <c r="S2654" s="223"/>
      <c r="T2654" s="223"/>
      <c r="U2654" s="314"/>
    </row>
    <row r="2655" spans="16:21">
      <c r="P2655" s="223"/>
      <c r="Q2655" s="223"/>
      <c r="R2655" s="223"/>
      <c r="S2655" s="223"/>
      <c r="T2655" s="223"/>
      <c r="U2655" s="314"/>
    </row>
    <row r="2656" spans="16:21">
      <c r="P2656" s="223"/>
      <c r="Q2656" s="223"/>
      <c r="R2656" s="223"/>
      <c r="S2656" s="223"/>
      <c r="T2656" s="223"/>
      <c r="U2656" s="314"/>
    </row>
    <row r="2657" spans="16:21">
      <c r="P2657" s="223"/>
      <c r="Q2657" s="223"/>
      <c r="R2657" s="223"/>
      <c r="S2657" s="223"/>
      <c r="T2657" s="223"/>
      <c r="U2657" s="314"/>
    </row>
    <row r="2658" spans="16:21">
      <c r="P2658" s="223"/>
      <c r="Q2658" s="223"/>
      <c r="R2658" s="223"/>
      <c r="S2658" s="223"/>
      <c r="T2658" s="223"/>
      <c r="U2658" s="314"/>
    </row>
    <row r="2659" spans="16:21">
      <c r="P2659" s="223"/>
      <c r="Q2659" s="223"/>
      <c r="R2659" s="223"/>
      <c r="S2659" s="223"/>
      <c r="T2659" s="223"/>
      <c r="U2659" s="314"/>
    </row>
    <row r="2660" spans="16:21">
      <c r="P2660" s="223"/>
      <c r="Q2660" s="223"/>
      <c r="R2660" s="223"/>
      <c r="S2660" s="223"/>
      <c r="T2660" s="223"/>
      <c r="U2660" s="314"/>
    </row>
    <row r="2661" spans="16:21">
      <c r="P2661" s="223"/>
      <c r="Q2661" s="223"/>
      <c r="R2661" s="223"/>
      <c r="S2661" s="223"/>
      <c r="T2661" s="223"/>
      <c r="U2661" s="314"/>
    </row>
    <row r="2662" spans="16:21">
      <c r="P2662" s="223"/>
      <c r="Q2662" s="223"/>
      <c r="R2662" s="223"/>
      <c r="S2662" s="223"/>
      <c r="T2662" s="223"/>
      <c r="U2662" s="314"/>
    </row>
    <row r="2663" spans="16:21">
      <c r="P2663" s="223"/>
      <c r="Q2663" s="223"/>
      <c r="R2663" s="223"/>
      <c r="S2663" s="223"/>
      <c r="T2663" s="223"/>
      <c r="U2663" s="314"/>
    </row>
    <row r="2664" spans="16:21">
      <c r="P2664" s="223"/>
      <c r="Q2664" s="223"/>
      <c r="R2664" s="223"/>
      <c r="S2664" s="223"/>
      <c r="T2664" s="223"/>
      <c r="U2664" s="314"/>
    </row>
    <row r="2665" spans="16:21">
      <c r="P2665" s="223"/>
      <c r="Q2665" s="223"/>
      <c r="R2665" s="223"/>
      <c r="S2665" s="223"/>
      <c r="T2665" s="223"/>
      <c r="U2665" s="314"/>
    </row>
    <row r="2666" spans="16:21">
      <c r="P2666" s="223"/>
      <c r="Q2666" s="223"/>
      <c r="R2666" s="223"/>
      <c r="S2666" s="223"/>
      <c r="T2666" s="223"/>
      <c r="U2666" s="314"/>
    </row>
    <row r="2667" spans="16:21">
      <c r="P2667" s="223"/>
      <c r="Q2667" s="223"/>
      <c r="R2667" s="223"/>
      <c r="S2667" s="223"/>
      <c r="T2667" s="223"/>
      <c r="U2667" s="314"/>
    </row>
    <row r="2668" spans="16:21">
      <c r="P2668" s="223"/>
      <c r="Q2668" s="223"/>
      <c r="R2668" s="223"/>
      <c r="S2668" s="223"/>
      <c r="T2668" s="223"/>
      <c r="U2668" s="314"/>
    </row>
    <row r="2669" spans="16:21">
      <c r="P2669" s="223"/>
      <c r="Q2669" s="223"/>
      <c r="R2669" s="223"/>
      <c r="S2669" s="223"/>
      <c r="T2669" s="223"/>
      <c r="U2669" s="314"/>
    </row>
    <row r="2670" spans="16:21">
      <c r="P2670" s="223"/>
      <c r="Q2670" s="223"/>
      <c r="R2670" s="223"/>
      <c r="S2670" s="223"/>
      <c r="T2670" s="223"/>
      <c r="U2670" s="314"/>
    </row>
    <row r="2671" spans="16:21">
      <c r="P2671" s="223"/>
      <c r="Q2671" s="223"/>
      <c r="R2671" s="223"/>
      <c r="S2671" s="223"/>
      <c r="T2671" s="223"/>
      <c r="U2671" s="314"/>
    </row>
    <row r="2672" spans="16:21">
      <c r="P2672" s="223"/>
      <c r="Q2672" s="223"/>
      <c r="R2672" s="223"/>
      <c r="S2672" s="223"/>
      <c r="T2672" s="223"/>
      <c r="U2672" s="314"/>
    </row>
    <row r="2673" spans="16:21">
      <c r="P2673" s="223"/>
      <c r="Q2673" s="223"/>
      <c r="R2673" s="223"/>
      <c r="S2673" s="223"/>
      <c r="T2673" s="223"/>
      <c r="U2673" s="314"/>
    </row>
    <row r="2674" spans="16:21">
      <c r="P2674" s="223"/>
      <c r="Q2674" s="223"/>
      <c r="R2674" s="223"/>
      <c r="S2674" s="223"/>
      <c r="T2674" s="223"/>
      <c r="U2674" s="314"/>
    </row>
    <row r="2675" spans="16:21">
      <c r="P2675" s="223"/>
      <c r="Q2675" s="223"/>
      <c r="R2675" s="223"/>
      <c r="S2675" s="223"/>
      <c r="T2675" s="223"/>
      <c r="U2675" s="314"/>
    </row>
    <row r="2676" spans="16:21">
      <c r="P2676" s="223"/>
      <c r="Q2676" s="223"/>
      <c r="R2676" s="223"/>
      <c r="S2676" s="223"/>
      <c r="T2676" s="223"/>
      <c r="U2676" s="314"/>
    </row>
    <row r="2677" spans="16:21">
      <c r="P2677" s="223"/>
      <c r="Q2677" s="223"/>
      <c r="R2677" s="223"/>
      <c r="S2677" s="223"/>
      <c r="T2677" s="223"/>
      <c r="U2677" s="314"/>
    </row>
    <row r="2678" spans="16:21">
      <c r="P2678" s="223"/>
      <c r="Q2678" s="223"/>
      <c r="R2678" s="223"/>
      <c r="S2678" s="223"/>
      <c r="T2678" s="223"/>
      <c r="U2678" s="314"/>
    </row>
    <row r="2679" spans="16:21">
      <c r="P2679" s="223"/>
      <c r="Q2679" s="223"/>
      <c r="R2679" s="223"/>
      <c r="S2679" s="223"/>
      <c r="T2679" s="223"/>
      <c r="U2679" s="314"/>
    </row>
    <row r="2680" spans="16:21">
      <c r="P2680" s="223"/>
      <c r="Q2680" s="223"/>
      <c r="R2680" s="223"/>
      <c r="S2680" s="223"/>
      <c r="T2680" s="223"/>
      <c r="U2680" s="314"/>
    </row>
    <row r="2681" spans="16:21">
      <c r="P2681" s="223"/>
      <c r="Q2681" s="223"/>
      <c r="R2681" s="223"/>
      <c r="S2681" s="223"/>
      <c r="T2681" s="223"/>
      <c r="U2681" s="314"/>
    </row>
    <row r="2682" spans="16:21">
      <c r="P2682" s="223"/>
      <c r="Q2682" s="223"/>
      <c r="R2682" s="223"/>
      <c r="S2682" s="223"/>
      <c r="T2682" s="223"/>
      <c r="U2682" s="314"/>
    </row>
    <row r="2683" spans="16:21">
      <c r="P2683" s="223"/>
      <c r="Q2683" s="223"/>
      <c r="R2683" s="223"/>
      <c r="S2683" s="223"/>
      <c r="T2683" s="223"/>
      <c r="U2683" s="314"/>
    </row>
    <row r="2684" spans="16:21">
      <c r="P2684" s="223"/>
      <c r="Q2684" s="223"/>
      <c r="R2684" s="223"/>
      <c r="S2684" s="223"/>
      <c r="T2684" s="223"/>
      <c r="U2684" s="314"/>
    </row>
    <row r="2685" spans="16:21">
      <c r="P2685" s="223"/>
      <c r="Q2685" s="223"/>
      <c r="R2685" s="223"/>
      <c r="S2685" s="223"/>
      <c r="T2685" s="223"/>
      <c r="U2685" s="314"/>
    </row>
    <row r="2686" spans="16:21">
      <c r="P2686" s="223"/>
      <c r="Q2686" s="223"/>
      <c r="R2686" s="223"/>
      <c r="S2686" s="223"/>
      <c r="T2686" s="223"/>
      <c r="U2686" s="314"/>
    </row>
    <row r="2687" spans="16:21">
      <c r="P2687" s="223"/>
      <c r="Q2687" s="223"/>
      <c r="R2687" s="223"/>
      <c r="S2687" s="223"/>
      <c r="T2687" s="223"/>
      <c r="U2687" s="314"/>
    </row>
    <row r="2688" spans="16:21">
      <c r="P2688" s="223"/>
      <c r="Q2688" s="223"/>
      <c r="R2688" s="223"/>
      <c r="S2688" s="223"/>
      <c r="T2688" s="223"/>
      <c r="U2688" s="314"/>
    </row>
    <row r="2689" spans="16:21">
      <c r="P2689" s="223"/>
      <c r="Q2689" s="223"/>
      <c r="R2689" s="223"/>
      <c r="S2689" s="223"/>
      <c r="T2689" s="223"/>
      <c r="U2689" s="314"/>
    </row>
    <row r="2690" spans="16:21">
      <c r="P2690" s="223"/>
      <c r="Q2690" s="223"/>
      <c r="R2690" s="223"/>
      <c r="S2690" s="223"/>
      <c r="T2690" s="223"/>
      <c r="U2690" s="314"/>
    </row>
    <row r="2691" spans="16:21">
      <c r="P2691" s="223"/>
      <c r="Q2691" s="223"/>
      <c r="R2691" s="223"/>
      <c r="S2691" s="223"/>
      <c r="T2691" s="223"/>
      <c r="U2691" s="314"/>
    </row>
    <row r="2692" spans="16:21">
      <c r="P2692" s="223"/>
      <c r="Q2692" s="223"/>
      <c r="R2692" s="223"/>
      <c r="S2692" s="223"/>
      <c r="T2692" s="223"/>
      <c r="U2692" s="314"/>
    </row>
    <row r="2693" spans="16:21">
      <c r="P2693" s="223"/>
      <c r="Q2693" s="223"/>
      <c r="R2693" s="223"/>
      <c r="S2693" s="223"/>
      <c r="T2693" s="223"/>
      <c r="U2693" s="314"/>
    </row>
    <row r="2694" spans="16:21">
      <c r="P2694" s="223"/>
      <c r="Q2694" s="223"/>
      <c r="R2694" s="223"/>
      <c r="S2694" s="223"/>
      <c r="T2694" s="223"/>
      <c r="U2694" s="314"/>
    </row>
    <row r="2695" spans="16:21">
      <c r="P2695" s="223"/>
      <c r="Q2695" s="223"/>
      <c r="R2695" s="223"/>
      <c r="S2695" s="223"/>
      <c r="T2695" s="223"/>
      <c r="U2695" s="314"/>
    </row>
    <row r="2696" spans="16:21">
      <c r="P2696" s="223"/>
      <c r="Q2696" s="223"/>
      <c r="R2696" s="223"/>
      <c r="S2696" s="223"/>
      <c r="T2696" s="223"/>
      <c r="U2696" s="314"/>
    </row>
    <row r="2697" spans="16:21">
      <c r="P2697" s="223"/>
      <c r="Q2697" s="223"/>
      <c r="R2697" s="223"/>
      <c r="S2697" s="223"/>
      <c r="T2697" s="223"/>
      <c r="U2697" s="314"/>
    </row>
    <row r="2698" spans="16:21">
      <c r="P2698" s="223"/>
      <c r="Q2698" s="223"/>
      <c r="R2698" s="223"/>
      <c r="S2698" s="223"/>
      <c r="T2698" s="223"/>
      <c r="U2698" s="314"/>
    </row>
    <row r="2699" spans="16:21">
      <c r="P2699" s="223"/>
      <c r="Q2699" s="223"/>
      <c r="R2699" s="223"/>
      <c r="S2699" s="223"/>
      <c r="T2699" s="223"/>
      <c r="U2699" s="314"/>
    </row>
    <row r="2700" spans="16:21">
      <c r="P2700" s="223"/>
      <c r="Q2700" s="223"/>
      <c r="R2700" s="223"/>
      <c r="S2700" s="223"/>
      <c r="T2700" s="223"/>
      <c r="U2700" s="314"/>
    </row>
    <row r="2701" spans="16:21">
      <c r="P2701" s="223"/>
      <c r="Q2701" s="223"/>
      <c r="R2701" s="223"/>
      <c r="S2701" s="223"/>
      <c r="T2701" s="223"/>
      <c r="U2701" s="314"/>
    </row>
    <row r="2702" spans="16:21">
      <c r="P2702" s="223"/>
      <c r="Q2702" s="223"/>
      <c r="R2702" s="223"/>
      <c r="S2702" s="223"/>
      <c r="T2702" s="223"/>
      <c r="U2702" s="314"/>
    </row>
    <row r="2703" spans="16:21">
      <c r="P2703" s="223"/>
      <c r="Q2703" s="223"/>
      <c r="R2703" s="223"/>
      <c r="S2703" s="223"/>
      <c r="T2703" s="223"/>
      <c r="U2703" s="314"/>
    </row>
    <row r="2704" spans="16:21">
      <c r="P2704" s="223"/>
      <c r="Q2704" s="223"/>
      <c r="R2704" s="223"/>
      <c r="S2704" s="223"/>
      <c r="T2704" s="223"/>
      <c r="U2704" s="314"/>
    </row>
    <row r="2705" spans="16:21">
      <c r="P2705" s="223"/>
      <c r="Q2705" s="223"/>
      <c r="R2705" s="223"/>
      <c r="S2705" s="223"/>
      <c r="T2705" s="223"/>
      <c r="U2705" s="314"/>
    </row>
    <row r="2706" spans="16:21">
      <c r="P2706" s="223"/>
      <c r="Q2706" s="223"/>
      <c r="R2706" s="223"/>
      <c r="S2706" s="223"/>
      <c r="T2706" s="223"/>
      <c r="U2706" s="314"/>
    </row>
    <row r="2707" spans="16:21">
      <c r="P2707" s="223"/>
      <c r="Q2707" s="223"/>
      <c r="R2707" s="223"/>
      <c r="S2707" s="223"/>
      <c r="T2707" s="223"/>
      <c r="U2707" s="314"/>
    </row>
    <row r="2708" spans="16:21">
      <c r="P2708" s="223"/>
      <c r="Q2708" s="223"/>
      <c r="R2708" s="223"/>
      <c r="S2708" s="223"/>
      <c r="T2708" s="223"/>
      <c r="U2708" s="314"/>
    </row>
    <row r="2709" spans="16:21">
      <c r="P2709" s="223"/>
      <c r="Q2709" s="223"/>
      <c r="R2709" s="223"/>
      <c r="S2709" s="223"/>
      <c r="T2709" s="223"/>
      <c r="U2709" s="314"/>
    </row>
    <row r="2710" spans="16:21">
      <c r="P2710" s="223"/>
      <c r="Q2710" s="223"/>
      <c r="R2710" s="223"/>
      <c r="S2710" s="223"/>
      <c r="T2710" s="223"/>
      <c r="U2710" s="314"/>
    </row>
    <row r="2711" spans="16:21">
      <c r="P2711" s="223"/>
      <c r="Q2711" s="223"/>
      <c r="R2711" s="223"/>
      <c r="S2711" s="223"/>
      <c r="T2711" s="223"/>
      <c r="U2711" s="314"/>
    </row>
    <row r="2712" spans="16:21">
      <c r="P2712" s="223"/>
      <c r="Q2712" s="223"/>
      <c r="R2712" s="223"/>
      <c r="S2712" s="223"/>
      <c r="T2712" s="223"/>
      <c r="U2712" s="314"/>
    </row>
    <row r="2713" spans="16:21">
      <c r="P2713" s="223"/>
      <c r="Q2713" s="223"/>
      <c r="R2713" s="223"/>
      <c r="S2713" s="223"/>
      <c r="T2713" s="223"/>
      <c r="U2713" s="314"/>
    </row>
    <row r="2714" spans="16:21">
      <c r="P2714" s="223"/>
      <c r="Q2714" s="223"/>
      <c r="R2714" s="223"/>
      <c r="S2714" s="223"/>
      <c r="T2714" s="223"/>
      <c r="U2714" s="314"/>
    </row>
    <row r="2715" spans="16:21">
      <c r="P2715" s="223"/>
      <c r="Q2715" s="223"/>
      <c r="R2715" s="223"/>
      <c r="S2715" s="223"/>
      <c r="T2715" s="223"/>
      <c r="U2715" s="314"/>
    </row>
    <row r="2716" spans="16:21">
      <c r="P2716" s="223"/>
      <c r="Q2716" s="223"/>
      <c r="R2716" s="223"/>
      <c r="S2716" s="223"/>
      <c r="T2716" s="223"/>
      <c r="U2716" s="314"/>
    </row>
    <row r="2717" spans="16:21">
      <c r="P2717" s="223"/>
      <c r="Q2717" s="223"/>
      <c r="R2717" s="223"/>
      <c r="S2717" s="223"/>
      <c r="T2717" s="223"/>
      <c r="U2717" s="314"/>
    </row>
    <row r="2718" spans="16:21">
      <c r="P2718" s="223"/>
      <c r="Q2718" s="223"/>
      <c r="R2718" s="223"/>
      <c r="S2718" s="223"/>
      <c r="T2718" s="223"/>
      <c r="U2718" s="314"/>
    </row>
    <row r="2719" spans="16:21">
      <c r="P2719" s="223"/>
      <c r="Q2719" s="223"/>
      <c r="R2719" s="223"/>
      <c r="S2719" s="223"/>
      <c r="T2719" s="223"/>
      <c r="U2719" s="314"/>
    </row>
    <row r="2720" spans="16:21">
      <c r="P2720" s="223"/>
      <c r="Q2720" s="223"/>
      <c r="R2720" s="223"/>
      <c r="S2720" s="223"/>
      <c r="T2720" s="223"/>
      <c r="U2720" s="314"/>
    </row>
    <row r="2721" spans="16:21">
      <c r="P2721" s="223"/>
      <c r="Q2721" s="223"/>
      <c r="R2721" s="223"/>
      <c r="S2721" s="223"/>
      <c r="T2721" s="223"/>
      <c r="U2721" s="314"/>
    </row>
    <row r="2722" spans="16:21">
      <c r="P2722" s="223"/>
      <c r="Q2722" s="223"/>
      <c r="R2722" s="223"/>
      <c r="S2722" s="223"/>
      <c r="T2722" s="223"/>
      <c r="U2722" s="314"/>
    </row>
    <row r="2723" spans="16:21">
      <c r="P2723" s="223"/>
      <c r="Q2723" s="223"/>
      <c r="R2723" s="223"/>
      <c r="S2723" s="223"/>
      <c r="T2723" s="223"/>
      <c r="U2723" s="314"/>
    </row>
    <row r="2724" spans="16:21">
      <c r="P2724" s="223"/>
      <c r="Q2724" s="223"/>
      <c r="R2724" s="223"/>
      <c r="S2724" s="223"/>
      <c r="T2724" s="223"/>
      <c r="U2724" s="314"/>
    </row>
    <row r="2725" spans="16:21">
      <c r="P2725" s="223"/>
      <c r="Q2725" s="223"/>
      <c r="R2725" s="223"/>
      <c r="S2725" s="223"/>
      <c r="T2725" s="223"/>
      <c r="U2725" s="314"/>
    </row>
    <row r="2726" spans="16:21">
      <c r="P2726" s="223"/>
      <c r="Q2726" s="223"/>
      <c r="R2726" s="223"/>
      <c r="S2726" s="223"/>
      <c r="T2726" s="223"/>
      <c r="U2726" s="314"/>
    </row>
    <row r="2727" spans="16:21">
      <c r="P2727" s="223"/>
      <c r="Q2727" s="223"/>
      <c r="R2727" s="223"/>
      <c r="S2727" s="223"/>
      <c r="T2727" s="223"/>
      <c r="U2727" s="314"/>
    </row>
    <row r="2728" spans="16:21">
      <c r="P2728" s="223"/>
      <c r="Q2728" s="223"/>
      <c r="R2728" s="223"/>
      <c r="S2728" s="223"/>
      <c r="T2728" s="223"/>
      <c r="U2728" s="314"/>
    </row>
    <row r="2729" spans="16:21">
      <c r="P2729" s="223"/>
      <c r="Q2729" s="223"/>
      <c r="R2729" s="223"/>
      <c r="S2729" s="223"/>
      <c r="T2729" s="223"/>
      <c r="U2729" s="314"/>
    </row>
    <row r="2730" spans="16:21">
      <c r="P2730" s="223"/>
      <c r="Q2730" s="223"/>
      <c r="R2730" s="223"/>
      <c r="S2730" s="223"/>
      <c r="T2730" s="223"/>
      <c r="U2730" s="314"/>
    </row>
    <row r="2731" spans="16:21">
      <c r="P2731" s="223"/>
      <c r="Q2731" s="223"/>
      <c r="R2731" s="223"/>
      <c r="S2731" s="223"/>
      <c r="T2731" s="223"/>
      <c r="U2731" s="314"/>
    </row>
    <row r="2732" spans="16:21">
      <c r="P2732" s="223"/>
      <c r="Q2732" s="223"/>
      <c r="R2732" s="223"/>
      <c r="S2732" s="223"/>
      <c r="T2732" s="223"/>
      <c r="U2732" s="314"/>
    </row>
    <row r="2733" spans="16:21">
      <c r="P2733" s="223"/>
      <c r="Q2733" s="223"/>
      <c r="R2733" s="223"/>
      <c r="S2733" s="223"/>
      <c r="T2733" s="223"/>
      <c r="U2733" s="314"/>
    </row>
    <row r="2734" spans="16:21">
      <c r="P2734" s="223"/>
      <c r="Q2734" s="223"/>
      <c r="R2734" s="223"/>
      <c r="S2734" s="223"/>
      <c r="T2734" s="223"/>
      <c r="U2734" s="314"/>
    </row>
    <row r="2735" spans="16:21">
      <c r="P2735" s="223"/>
      <c r="Q2735" s="223"/>
      <c r="R2735" s="223"/>
      <c r="S2735" s="223"/>
      <c r="T2735" s="223"/>
      <c r="U2735" s="314"/>
    </row>
    <row r="2736" spans="16:21">
      <c r="P2736" s="223"/>
      <c r="Q2736" s="223"/>
      <c r="R2736" s="223"/>
      <c r="S2736" s="223"/>
      <c r="T2736" s="223"/>
      <c r="U2736" s="314"/>
    </row>
    <row r="2737" spans="16:21">
      <c r="P2737" s="223"/>
      <c r="Q2737" s="223"/>
      <c r="R2737" s="223"/>
      <c r="S2737" s="223"/>
      <c r="T2737" s="223"/>
      <c r="U2737" s="314"/>
    </row>
    <row r="2738" spans="16:21">
      <c r="P2738" s="223"/>
      <c r="Q2738" s="223"/>
      <c r="R2738" s="223"/>
      <c r="S2738" s="223"/>
      <c r="T2738" s="223"/>
      <c r="U2738" s="314"/>
    </row>
    <row r="2739" spans="16:21">
      <c r="P2739" s="223"/>
      <c r="Q2739" s="223"/>
      <c r="R2739" s="223"/>
      <c r="S2739" s="223"/>
      <c r="T2739" s="223"/>
      <c r="U2739" s="314"/>
    </row>
    <row r="2740" spans="16:21">
      <c r="P2740" s="223"/>
      <c r="Q2740" s="223"/>
      <c r="R2740" s="223"/>
      <c r="S2740" s="223"/>
      <c r="T2740" s="223"/>
      <c r="U2740" s="314"/>
    </row>
    <row r="2741" spans="16:21">
      <c r="P2741" s="223"/>
      <c r="Q2741" s="223"/>
      <c r="R2741" s="223"/>
      <c r="S2741" s="223"/>
      <c r="T2741" s="223"/>
      <c r="U2741" s="314"/>
    </row>
    <row r="2742" spans="16:21">
      <c r="P2742" s="223"/>
      <c r="Q2742" s="223"/>
      <c r="R2742" s="223"/>
      <c r="S2742" s="223"/>
      <c r="T2742" s="223"/>
      <c r="U2742" s="314"/>
    </row>
    <row r="2743" spans="16:21">
      <c r="P2743" s="223"/>
      <c r="Q2743" s="223"/>
      <c r="R2743" s="223"/>
      <c r="S2743" s="223"/>
      <c r="T2743" s="223"/>
      <c r="U2743" s="314"/>
    </row>
    <row r="2744" spans="16:21">
      <c r="P2744" s="223"/>
      <c r="Q2744" s="223"/>
      <c r="R2744" s="223"/>
      <c r="S2744" s="223"/>
      <c r="T2744" s="223"/>
      <c r="U2744" s="314"/>
    </row>
    <row r="2745" spans="16:21">
      <c r="P2745" s="223"/>
      <c r="Q2745" s="223"/>
      <c r="R2745" s="223"/>
      <c r="S2745" s="223"/>
      <c r="T2745" s="223"/>
      <c r="U2745" s="314"/>
    </row>
    <row r="2746" spans="16:21">
      <c r="P2746" s="223"/>
      <c r="Q2746" s="223"/>
      <c r="R2746" s="223"/>
      <c r="S2746" s="223"/>
      <c r="T2746" s="223"/>
      <c r="U2746" s="314"/>
    </row>
    <row r="2747" spans="16:21">
      <c r="P2747" s="223"/>
      <c r="Q2747" s="223"/>
      <c r="R2747" s="223"/>
      <c r="S2747" s="223"/>
      <c r="T2747" s="223"/>
      <c r="U2747" s="314"/>
    </row>
    <row r="2748" spans="16:21">
      <c r="P2748" s="223"/>
      <c r="Q2748" s="223"/>
      <c r="R2748" s="223"/>
      <c r="S2748" s="223"/>
      <c r="T2748" s="223"/>
      <c r="U2748" s="314"/>
    </row>
    <row r="2749" spans="16:21">
      <c r="P2749" s="223"/>
      <c r="Q2749" s="223"/>
      <c r="R2749" s="223"/>
      <c r="S2749" s="223"/>
      <c r="T2749" s="223"/>
      <c r="U2749" s="314"/>
    </row>
    <row r="2750" spans="16:21">
      <c r="P2750" s="223"/>
      <c r="Q2750" s="223"/>
      <c r="R2750" s="223"/>
      <c r="S2750" s="223"/>
      <c r="T2750" s="223"/>
      <c r="U2750" s="314"/>
    </row>
    <row r="2751" spans="16:21">
      <c r="P2751" s="223"/>
      <c r="Q2751" s="223"/>
      <c r="R2751" s="223"/>
      <c r="S2751" s="223"/>
      <c r="T2751" s="223"/>
      <c r="U2751" s="314"/>
    </row>
    <row r="2752" spans="16:21">
      <c r="P2752" s="223"/>
      <c r="Q2752" s="223"/>
      <c r="R2752" s="223"/>
      <c r="S2752" s="223"/>
      <c r="T2752" s="223"/>
      <c r="U2752" s="314"/>
    </row>
    <row r="2753" spans="16:21">
      <c r="P2753" s="223"/>
      <c r="Q2753" s="223"/>
      <c r="R2753" s="223"/>
      <c r="S2753" s="223"/>
      <c r="T2753" s="223"/>
      <c r="U2753" s="314"/>
    </row>
    <row r="2754" spans="16:21">
      <c r="P2754" s="223"/>
      <c r="Q2754" s="223"/>
      <c r="R2754" s="223"/>
      <c r="S2754" s="223"/>
      <c r="T2754" s="223"/>
      <c r="U2754" s="314"/>
    </row>
    <row r="2755" spans="16:21">
      <c r="P2755" s="223"/>
      <c r="Q2755" s="223"/>
      <c r="R2755" s="223"/>
      <c r="S2755" s="223"/>
      <c r="T2755" s="223"/>
      <c r="U2755" s="314"/>
    </row>
    <row r="2756" spans="16:21">
      <c r="P2756" s="223"/>
      <c r="Q2756" s="223"/>
      <c r="R2756" s="223"/>
      <c r="S2756" s="223"/>
      <c r="T2756" s="223"/>
      <c r="U2756" s="314"/>
    </row>
    <row r="2757" spans="16:21">
      <c r="P2757" s="223"/>
      <c r="Q2757" s="223"/>
      <c r="R2757" s="223"/>
      <c r="S2757" s="223"/>
      <c r="T2757" s="223"/>
      <c r="U2757" s="314"/>
    </row>
    <row r="2758" spans="16:21">
      <c r="P2758" s="223"/>
      <c r="Q2758" s="223"/>
      <c r="R2758" s="223"/>
      <c r="S2758" s="223"/>
      <c r="T2758" s="223"/>
      <c r="U2758" s="314"/>
    </row>
    <row r="2759" spans="16:21">
      <c r="P2759" s="223"/>
      <c r="Q2759" s="223"/>
      <c r="R2759" s="223"/>
      <c r="S2759" s="223"/>
      <c r="T2759" s="223"/>
      <c r="U2759" s="314"/>
    </row>
    <row r="2760" spans="16:21">
      <c r="P2760" s="223"/>
      <c r="Q2760" s="223"/>
      <c r="R2760" s="223"/>
      <c r="S2760" s="223"/>
      <c r="T2760" s="223"/>
      <c r="U2760" s="314"/>
    </row>
    <row r="2761" spans="16:21">
      <c r="P2761" s="223"/>
      <c r="Q2761" s="223"/>
      <c r="R2761" s="223"/>
      <c r="S2761" s="223"/>
      <c r="T2761" s="223"/>
      <c r="U2761" s="314"/>
    </row>
    <row r="2762" spans="16:21">
      <c r="P2762" s="223"/>
      <c r="Q2762" s="223"/>
      <c r="R2762" s="223"/>
      <c r="S2762" s="223"/>
      <c r="T2762" s="223"/>
      <c r="U2762" s="314"/>
    </row>
    <row r="2763" spans="16:21">
      <c r="P2763" s="223"/>
      <c r="Q2763" s="223"/>
      <c r="R2763" s="223"/>
      <c r="S2763" s="223"/>
      <c r="T2763" s="223"/>
      <c r="U2763" s="314"/>
    </row>
    <row r="2764" spans="16:21">
      <c r="P2764" s="223"/>
      <c r="Q2764" s="223"/>
      <c r="R2764" s="223"/>
      <c r="S2764" s="223"/>
      <c r="T2764" s="223"/>
      <c r="U2764" s="314"/>
    </row>
    <row r="2765" spans="16:21">
      <c r="P2765" s="223"/>
      <c r="Q2765" s="223"/>
      <c r="R2765" s="223"/>
      <c r="S2765" s="223"/>
      <c r="T2765" s="223"/>
      <c r="U2765" s="314"/>
    </row>
    <row r="2766" spans="16:21">
      <c r="P2766" s="223"/>
      <c r="Q2766" s="223"/>
      <c r="R2766" s="223"/>
      <c r="S2766" s="223"/>
      <c r="T2766" s="223"/>
      <c r="U2766" s="314"/>
    </row>
    <row r="2767" spans="16:21">
      <c r="P2767" s="223"/>
      <c r="Q2767" s="223"/>
      <c r="R2767" s="223"/>
      <c r="S2767" s="223"/>
      <c r="T2767" s="223"/>
      <c r="U2767" s="314"/>
    </row>
    <row r="2768" spans="16:21">
      <c r="P2768" s="223"/>
      <c r="Q2768" s="223"/>
      <c r="R2768" s="223"/>
      <c r="S2768" s="223"/>
      <c r="T2768" s="223"/>
      <c r="U2768" s="314"/>
    </row>
    <row r="2769" spans="16:21">
      <c r="P2769" s="223"/>
      <c r="Q2769" s="223"/>
      <c r="R2769" s="223"/>
      <c r="S2769" s="223"/>
      <c r="T2769" s="223"/>
      <c r="U2769" s="314"/>
    </row>
    <row r="2770" spans="16:21">
      <c r="P2770" s="223"/>
      <c r="Q2770" s="223"/>
      <c r="R2770" s="223"/>
      <c r="S2770" s="223"/>
      <c r="T2770" s="223"/>
      <c r="U2770" s="314"/>
    </row>
    <row r="2771" spans="16:21">
      <c r="P2771" s="223"/>
      <c r="Q2771" s="223"/>
      <c r="R2771" s="223"/>
      <c r="S2771" s="223"/>
      <c r="T2771" s="223"/>
      <c r="U2771" s="314"/>
    </row>
    <row r="2772" spans="16:21">
      <c r="P2772" s="223"/>
      <c r="Q2772" s="223"/>
      <c r="R2772" s="223"/>
      <c r="S2772" s="223"/>
      <c r="T2772" s="223"/>
      <c r="U2772" s="314"/>
    </row>
    <row r="2773" spans="16:21">
      <c r="P2773" s="223"/>
      <c r="Q2773" s="223"/>
      <c r="R2773" s="223"/>
      <c r="S2773" s="223"/>
      <c r="T2773" s="223"/>
      <c r="U2773" s="314"/>
    </row>
    <row r="2774" spans="16:21">
      <c r="P2774" s="223"/>
      <c r="Q2774" s="223"/>
      <c r="R2774" s="223"/>
      <c r="S2774" s="223"/>
      <c r="T2774" s="223"/>
      <c r="U2774" s="314"/>
    </row>
    <row r="2775" spans="16:21">
      <c r="P2775" s="223"/>
      <c r="Q2775" s="223"/>
      <c r="R2775" s="223"/>
      <c r="S2775" s="223"/>
      <c r="T2775" s="223"/>
      <c r="U2775" s="314"/>
    </row>
    <row r="2776" spans="16:21">
      <c r="P2776" s="223"/>
      <c r="Q2776" s="223"/>
      <c r="R2776" s="223"/>
      <c r="S2776" s="223"/>
      <c r="T2776" s="223"/>
      <c r="U2776" s="314"/>
    </row>
    <row r="2777" spans="16:21">
      <c r="P2777" s="223"/>
      <c r="Q2777" s="223"/>
      <c r="R2777" s="223"/>
      <c r="S2777" s="223"/>
      <c r="T2777" s="223"/>
      <c r="U2777" s="314"/>
    </row>
    <row r="2778" spans="16:21">
      <c r="P2778" s="223"/>
      <c r="Q2778" s="223"/>
      <c r="R2778" s="223"/>
      <c r="S2778" s="223"/>
      <c r="T2778" s="223"/>
      <c r="U2778" s="314"/>
    </row>
    <row r="2779" spans="16:21">
      <c r="P2779" s="223"/>
      <c r="Q2779" s="223"/>
      <c r="R2779" s="223"/>
      <c r="S2779" s="223"/>
      <c r="T2779" s="223"/>
      <c r="U2779" s="314"/>
    </row>
    <row r="2780" spans="16:21">
      <c r="P2780" s="223"/>
      <c r="Q2780" s="223"/>
      <c r="R2780" s="223"/>
      <c r="S2780" s="223"/>
      <c r="T2780" s="223"/>
      <c r="U2780" s="314"/>
    </row>
    <row r="2781" spans="16:21">
      <c r="P2781" s="223"/>
      <c r="Q2781" s="223"/>
      <c r="R2781" s="223"/>
      <c r="S2781" s="223"/>
      <c r="T2781" s="223"/>
      <c r="U2781" s="314"/>
    </row>
    <row r="2782" spans="16:21">
      <c r="P2782" s="223"/>
      <c r="Q2782" s="223"/>
      <c r="R2782" s="223"/>
      <c r="S2782" s="223"/>
      <c r="T2782" s="223"/>
      <c r="U2782" s="314"/>
    </row>
    <row r="2783" spans="16:21">
      <c r="P2783" s="223"/>
      <c r="Q2783" s="223"/>
      <c r="R2783" s="223"/>
      <c r="S2783" s="223"/>
      <c r="T2783" s="223"/>
      <c r="U2783" s="314"/>
    </row>
    <row r="2784" spans="16:21">
      <c r="P2784" s="223"/>
      <c r="Q2784" s="223"/>
      <c r="R2784" s="223"/>
      <c r="S2784" s="223"/>
      <c r="T2784" s="223"/>
      <c r="U2784" s="314"/>
    </row>
    <row r="2785" spans="16:21">
      <c r="P2785" s="223"/>
      <c r="Q2785" s="223"/>
      <c r="R2785" s="223"/>
      <c r="S2785" s="223"/>
      <c r="T2785" s="223"/>
      <c r="U2785" s="314"/>
    </row>
    <row r="2786" spans="16:21">
      <c r="P2786" s="223"/>
      <c r="Q2786" s="223"/>
      <c r="R2786" s="223"/>
      <c r="S2786" s="223"/>
      <c r="T2786" s="223"/>
      <c r="U2786" s="314"/>
    </row>
    <row r="2787" spans="16:21">
      <c r="P2787" s="223"/>
      <c r="Q2787" s="223"/>
      <c r="R2787" s="223"/>
      <c r="S2787" s="223"/>
      <c r="T2787" s="223"/>
      <c r="U2787" s="314"/>
    </row>
    <row r="2788" spans="16:21">
      <c r="P2788" s="223"/>
      <c r="Q2788" s="223"/>
      <c r="R2788" s="223"/>
      <c r="S2788" s="223"/>
      <c r="T2788" s="223"/>
      <c r="U2788" s="314"/>
    </row>
    <row r="2789" spans="16:21">
      <c r="P2789" s="223"/>
      <c r="Q2789" s="223"/>
      <c r="R2789" s="223"/>
      <c r="S2789" s="223"/>
      <c r="T2789" s="223"/>
      <c r="U2789" s="314"/>
    </row>
    <row r="2790" spans="16:21">
      <c r="P2790" s="223"/>
      <c r="Q2790" s="223"/>
      <c r="R2790" s="223"/>
      <c r="S2790" s="223"/>
      <c r="T2790" s="223"/>
      <c r="U2790" s="314"/>
    </row>
    <row r="2791" spans="16:21">
      <c r="P2791" s="223"/>
      <c r="Q2791" s="223"/>
      <c r="R2791" s="223"/>
      <c r="S2791" s="223"/>
      <c r="T2791" s="223"/>
      <c r="U2791" s="314"/>
    </row>
    <row r="2792" spans="16:21">
      <c r="P2792" s="223"/>
      <c r="Q2792" s="223"/>
      <c r="R2792" s="223"/>
      <c r="S2792" s="223"/>
      <c r="T2792" s="223"/>
      <c r="U2792" s="314"/>
    </row>
    <row r="2793" spans="16:21">
      <c r="P2793" s="223"/>
      <c r="Q2793" s="223"/>
      <c r="R2793" s="223"/>
      <c r="S2793" s="223"/>
      <c r="T2793" s="223"/>
      <c r="U2793" s="314"/>
    </row>
    <row r="2794" spans="16:21">
      <c r="P2794" s="223"/>
      <c r="Q2794" s="223"/>
      <c r="R2794" s="223"/>
      <c r="S2794" s="223"/>
      <c r="T2794" s="223"/>
      <c r="U2794" s="314"/>
    </row>
    <row r="2795" spans="16:21">
      <c r="P2795" s="223"/>
      <c r="Q2795" s="223"/>
      <c r="R2795" s="223"/>
      <c r="S2795" s="223"/>
      <c r="T2795" s="223"/>
      <c r="U2795" s="314"/>
    </row>
    <row r="2796" spans="16:21">
      <c r="P2796" s="223"/>
      <c r="Q2796" s="223"/>
      <c r="R2796" s="223"/>
      <c r="S2796" s="223"/>
      <c r="T2796" s="223"/>
      <c r="U2796" s="314"/>
    </row>
    <row r="2797" spans="16:21">
      <c r="P2797" s="223"/>
      <c r="Q2797" s="223"/>
      <c r="R2797" s="223"/>
      <c r="S2797" s="223"/>
      <c r="T2797" s="223"/>
      <c r="U2797" s="314"/>
    </row>
    <row r="2798" spans="16:21">
      <c r="P2798" s="223"/>
      <c r="Q2798" s="223"/>
      <c r="R2798" s="223"/>
      <c r="S2798" s="223"/>
      <c r="T2798" s="223"/>
      <c r="U2798" s="314"/>
    </row>
    <row r="2799" spans="16:21">
      <c r="P2799" s="223"/>
      <c r="Q2799" s="223"/>
      <c r="R2799" s="223"/>
      <c r="S2799" s="223"/>
      <c r="T2799" s="223"/>
      <c r="U2799" s="314"/>
    </row>
    <row r="2800" spans="16:21">
      <c r="P2800" s="223"/>
      <c r="Q2800" s="223"/>
      <c r="R2800" s="223"/>
      <c r="S2800" s="223"/>
      <c r="T2800" s="223"/>
      <c r="U2800" s="314"/>
    </row>
    <row r="2801" spans="16:21">
      <c r="P2801" s="223"/>
      <c r="Q2801" s="223"/>
      <c r="R2801" s="223"/>
      <c r="S2801" s="223"/>
      <c r="T2801" s="223"/>
      <c r="U2801" s="314"/>
    </row>
    <row r="2802" spans="16:21">
      <c r="P2802" s="223"/>
      <c r="Q2802" s="223"/>
      <c r="R2802" s="223"/>
      <c r="S2802" s="223"/>
      <c r="T2802" s="223"/>
      <c r="U2802" s="314"/>
    </row>
    <row r="2803" spans="16:21">
      <c r="P2803" s="223"/>
      <c r="Q2803" s="223"/>
      <c r="R2803" s="223"/>
      <c r="S2803" s="223"/>
      <c r="T2803" s="223"/>
      <c r="U2803" s="314"/>
    </row>
    <row r="2804" spans="16:21">
      <c r="P2804" s="223"/>
      <c r="Q2804" s="223"/>
      <c r="R2804" s="223"/>
      <c r="S2804" s="223"/>
      <c r="T2804" s="223"/>
      <c r="U2804" s="314"/>
    </row>
    <row r="2805" spans="16:21">
      <c r="P2805" s="223"/>
      <c r="Q2805" s="223"/>
      <c r="R2805" s="223"/>
      <c r="S2805" s="223"/>
      <c r="T2805" s="223"/>
      <c r="U2805" s="314"/>
    </row>
    <row r="2806" spans="16:21">
      <c r="P2806" s="223"/>
      <c r="Q2806" s="223"/>
      <c r="R2806" s="223"/>
      <c r="S2806" s="223"/>
      <c r="T2806" s="223"/>
      <c r="U2806" s="314"/>
    </row>
    <row r="2807" spans="16:21">
      <c r="P2807" s="223"/>
      <c r="Q2807" s="223"/>
      <c r="R2807" s="223"/>
      <c r="S2807" s="223"/>
      <c r="T2807" s="223"/>
      <c r="U2807" s="314"/>
    </row>
    <row r="2808" spans="16:21">
      <c r="P2808" s="223"/>
      <c r="Q2808" s="223"/>
      <c r="R2808" s="223"/>
      <c r="S2808" s="223"/>
      <c r="T2808" s="223"/>
      <c r="U2808" s="314"/>
    </row>
    <row r="2809" spans="16:21">
      <c r="P2809" s="223"/>
      <c r="Q2809" s="223"/>
      <c r="R2809" s="223"/>
      <c r="S2809" s="223"/>
      <c r="T2809" s="223"/>
      <c r="U2809" s="314"/>
    </row>
    <row r="2810" spans="16:21">
      <c r="P2810" s="223"/>
      <c r="Q2810" s="223"/>
      <c r="R2810" s="223"/>
      <c r="S2810" s="223"/>
      <c r="T2810" s="223"/>
      <c r="U2810" s="314"/>
    </row>
    <row r="2811" spans="16:21">
      <c r="P2811" s="223"/>
      <c r="Q2811" s="223"/>
      <c r="R2811" s="223"/>
      <c r="S2811" s="223"/>
      <c r="T2811" s="223"/>
      <c r="U2811" s="314"/>
    </row>
    <row r="2812" spans="16:21">
      <c r="P2812" s="223"/>
      <c r="Q2812" s="223"/>
      <c r="R2812" s="223"/>
      <c r="S2812" s="223"/>
      <c r="T2812" s="223"/>
      <c r="U2812" s="314"/>
    </row>
    <row r="2813" spans="16:21">
      <c r="P2813" s="223"/>
      <c r="Q2813" s="223"/>
      <c r="R2813" s="223"/>
      <c r="S2813" s="223"/>
      <c r="T2813" s="223"/>
      <c r="U2813" s="314"/>
    </row>
    <row r="2814" spans="16:21">
      <c r="P2814" s="223"/>
      <c r="Q2814" s="223"/>
      <c r="R2814" s="223"/>
      <c r="S2814" s="223"/>
      <c r="T2814" s="223"/>
      <c r="U2814" s="314"/>
    </row>
    <row r="2815" spans="16:21">
      <c r="P2815" s="223"/>
      <c r="Q2815" s="223"/>
      <c r="R2815" s="223"/>
      <c r="S2815" s="223"/>
      <c r="T2815" s="223"/>
      <c r="U2815" s="314"/>
    </row>
    <row r="2816" spans="16:21">
      <c r="P2816" s="223"/>
      <c r="Q2816" s="223"/>
      <c r="R2816" s="223"/>
      <c r="S2816" s="223"/>
      <c r="T2816" s="223"/>
      <c r="U2816" s="314"/>
    </row>
    <row r="2817" spans="16:21">
      <c r="P2817" s="223"/>
      <c r="Q2817" s="223"/>
      <c r="R2817" s="223"/>
      <c r="S2817" s="223"/>
      <c r="T2817" s="223"/>
      <c r="U2817" s="314"/>
    </row>
    <row r="2818" spans="16:21">
      <c r="P2818" s="223"/>
      <c r="Q2818" s="223"/>
      <c r="R2818" s="223"/>
      <c r="S2818" s="223"/>
      <c r="T2818" s="223"/>
      <c r="U2818" s="314"/>
    </row>
    <row r="2819" spans="16:21">
      <c r="P2819" s="223"/>
      <c r="Q2819" s="223"/>
      <c r="R2819" s="223"/>
      <c r="S2819" s="223"/>
      <c r="T2819" s="223"/>
      <c r="U2819" s="314"/>
    </row>
    <row r="2820" spans="16:21">
      <c r="P2820" s="223"/>
      <c r="Q2820" s="223"/>
      <c r="R2820" s="223"/>
      <c r="S2820" s="223"/>
      <c r="T2820" s="223"/>
      <c r="U2820" s="314"/>
    </row>
    <row r="2821" spans="16:21">
      <c r="P2821" s="223"/>
      <c r="Q2821" s="223"/>
      <c r="R2821" s="223"/>
      <c r="S2821" s="223"/>
      <c r="T2821" s="223"/>
      <c r="U2821" s="314"/>
    </row>
    <row r="2822" spans="16:21">
      <c r="P2822" s="223"/>
      <c r="Q2822" s="223"/>
      <c r="R2822" s="223"/>
      <c r="S2822" s="223"/>
      <c r="T2822" s="223"/>
      <c r="U2822" s="314"/>
    </row>
    <row r="2823" spans="16:21">
      <c r="P2823" s="223"/>
      <c r="Q2823" s="223"/>
      <c r="R2823" s="223"/>
      <c r="S2823" s="223"/>
      <c r="T2823" s="223"/>
      <c r="U2823" s="314"/>
    </row>
    <row r="2824" spans="16:21">
      <c r="P2824" s="223"/>
      <c r="Q2824" s="223"/>
      <c r="R2824" s="223"/>
      <c r="S2824" s="223"/>
      <c r="T2824" s="223"/>
      <c r="U2824" s="314"/>
    </row>
    <row r="2825" spans="16:21">
      <c r="P2825" s="223"/>
      <c r="Q2825" s="223"/>
      <c r="R2825" s="223"/>
      <c r="S2825" s="223"/>
      <c r="T2825" s="223"/>
      <c r="U2825" s="314"/>
    </row>
    <row r="2826" spans="16:21">
      <c r="P2826" s="223"/>
      <c r="Q2826" s="223"/>
      <c r="R2826" s="223"/>
      <c r="S2826" s="223"/>
      <c r="T2826" s="223"/>
      <c r="U2826" s="314"/>
    </row>
    <row r="2827" spans="16:21">
      <c r="P2827" s="223"/>
      <c r="Q2827" s="223"/>
      <c r="R2827" s="223"/>
      <c r="S2827" s="223"/>
      <c r="T2827" s="223"/>
      <c r="U2827" s="314"/>
    </row>
    <row r="2828" spans="16:21">
      <c r="P2828" s="223"/>
      <c r="Q2828" s="223"/>
      <c r="R2828" s="223"/>
      <c r="S2828" s="223"/>
      <c r="T2828" s="223"/>
      <c r="U2828" s="314"/>
    </row>
    <row r="2829" spans="16:21">
      <c r="P2829" s="223"/>
      <c r="Q2829" s="223"/>
      <c r="R2829" s="223"/>
      <c r="S2829" s="223"/>
      <c r="T2829" s="223"/>
      <c r="U2829" s="314"/>
    </row>
    <row r="2830" spans="16:21">
      <c r="P2830" s="223"/>
      <c r="Q2830" s="223"/>
      <c r="R2830" s="223"/>
      <c r="S2830" s="223"/>
      <c r="T2830" s="223"/>
      <c r="U2830" s="314"/>
    </row>
    <row r="2831" spans="16:21">
      <c r="P2831" s="223"/>
      <c r="Q2831" s="223"/>
      <c r="R2831" s="223"/>
      <c r="S2831" s="223"/>
      <c r="T2831" s="223"/>
      <c r="U2831" s="314"/>
    </row>
    <row r="2832" spans="16:21">
      <c r="P2832" s="223"/>
      <c r="Q2832" s="223"/>
      <c r="R2832" s="223"/>
      <c r="S2832" s="223"/>
      <c r="T2832" s="223"/>
      <c r="U2832" s="314"/>
    </row>
    <row r="2833" spans="16:21">
      <c r="P2833" s="223"/>
      <c r="Q2833" s="223"/>
      <c r="R2833" s="223"/>
      <c r="S2833" s="223"/>
      <c r="T2833" s="223"/>
      <c r="U2833" s="314"/>
    </row>
    <row r="2834" spans="16:21">
      <c r="P2834" s="223"/>
      <c r="Q2834" s="223"/>
      <c r="R2834" s="223"/>
      <c r="S2834" s="223"/>
      <c r="T2834" s="223"/>
      <c r="U2834" s="314"/>
    </row>
    <row r="2835" spans="16:21">
      <c r="P2835" s="223"/>
      <c r="Q2835" s="223"/>
      <c r="R2835" s="223"/>
      <c r="S2835" s="223"/>
      <c r="T2835" s="223"/>
      <c r="U2835" s="314"/>
    </row>
    <row r="2836" spans="16:21">
      <c r="P2836" s="223"/>
      <c r="Q2836" s="223"/>
      <c r="R2836" s="223"/>
      <c r="S2836" s="223"/>
      <c r="T2836" s="223"/>
      <c r="U2836" s="314"/>
    </row>
    <row r="2837" spans="16:21">
      <c r="P2837" s="223"/>
      <c r="Q2837" s="223"/>
      <c r="R2837" s="223"/>
      <c r="S2837" s="223"/>
      <c r="T2837" s="223"/>
      <c r="U2837" s="314"/>
    </row>
    <row r="2838" spans="16:21">
      <c r="P2838" s="223"/>
      <c r="Q2838" s="223"/>
      <c r="R2838" s="223"/>
      <c r="S2838" s="223"/>
      <c r="T2838" s="223"/>
      <c r="U2838" s="314"/>
    </row>
    <row r="2839" spans="16:21">
      <c r="P2839" s="223"/>
      <c r="Q2839" s="223"/>
      <c r="R2839" s="223"/>
      <c r="S2839" s="223"/>
      <c r="T2839" s="223"/>
      <c r="U2839" s="314"/>
    </row>
    <row r="2840" spans="16:21">
      <c r="P2840" s="223"/>
      <c r="Q2840" s="223"/>
      <c r="R2840" s="223"/>
      <c r="S2840" s="223"/>
      <c r="T2840" s="223"/>
      <c r="U2840" s="314"/>
    </row>
    <row r="2841" spans="16:21">
      <c r="P2841" s="223"/>
      <c r="Q2841" s="223"/>
      <c r="R2841" s="223"/>
      <c r="S2841" s="223"/>
      <c r="T2841" s="223"/>
      <c r="U2841" s="314"/>
    </row>
    <row r="2842" spans="16:21">
      <c r="P2842" s="223"/>
      <c r="Q2842" s="223"/>
      <c r="R2842" s="223"/>
      <c r="S2842" s="223"/>
      <c r="T2842" s="223"/>
      <c r="U2842" s="314"/>
    </row>
    <row r="2843" spans="16:21">
      <c r="P2843" s="223"/>
      <c r="Q2843" s="223"/>
      <c r="R2843" s="223"/>
      <c r="S2843" s="223"/>
      <c r="T2843" s="223"/>
      <c r="U2843" s="314"/>
    </row>
    <row r="2844" spans="16:21">
      <c r="P2844" s="223"/>
      <c r="Q2844" s="223"/>
      <c r="R2844" s="223"/>
      <c r="S2844" s="223"/>
      <c r="T2844" s="223"/>
      <c r="U2844" s="314"/>
    </row>
    <row r="2845" spans="16:21">
      <c r="P2845" s="223"/>
      <c r="Q2845" s="223"/>
      <c r="R2845" s="223"/>
      <c r="S2845" s="223"/>
      <c r="T2845" s="223"/>
      <c r="U2845" s="314"/>
    </row>
    <row r="2846" spans="16:21">
      <c r="P2846" s="223"/>
      <c r="Q2846" s="223"/>
      <c r="R2846" s="223"/>
      <c r="S2846" s="223"/>
      <c r="T2846" s="223"/>
      <c r="U2846" s="314"/>
    </row>
    <row r="2847" spans="16:21">
      <c r="P2847" s="223"/>
      <c r="Q2847" s="223"/>
      <c r="R2847" s="223"/>
      <c r="S2847" s="223"/>
      <c r="T2847" s="223"/>
      <c r="U2847" s="314"/>
    </row>
    <row r="2848" spans="16:21">
      <c r="P2848" s="223"/>
      <c r="Q2848" s="223"/>
      <c r="R2848" s="223"/>
      <c r="S2848" s="223"/>
      <c r="T2848" s="223"/>
      <c r="U2848" s="314"/>
    </row>
    <row r="2849" spans="16:21">
      <c r="P2849" s="223"/>
      <c r="Q2849" s="223"/>
      <c r="R2849" s="223"/>
      <c r="S2849" s="223"/>
      <c r="T2849" s="223"/>
      <c r="U2849" s="314"/>
    </row>
    <row r="2850" spans="16:21">
      <c r="P2850" s="223"/>
      <c r="Q2850" s="223"/>
      <c r="R2850" s="223"/>
      <c r="S2850" s="223"/>
      <c r="T2850" s="223"/>
      <c r="U2850" s="314"/>
    </row>
    <row r="2851" spans="16:21">
      <c r="P2851" s="223"/>
      <c r="Q2851" s="223"/>
      <c r="R2851" s="223"/>
      <c r="S2851" s="223"/>
      <c r="T2851" s="223"/>
      <c r="U2851" s="314"/>
    </row>
    <row r="2852" spans="16:21">
      <c r="P2852" s="223"/>
      <c r="Q2852" s="223"/>
      <c r="R2852" s="223"/>
      <c r="S2852" s="223"/>
      <c r="T2852" s="223"/>
      <c r="U2852" s="314"/>
    </row>
    <row r="2853" spans="16:21">
      <c r="P2853" s="223"/>
      <c r="Q2853" s="223"/>
      <c r="R2853" s="223"/>
      <c r="S2853" s="223"/>
      <c r="T2853" s="223"/>
      <c r="U2853" s="314"/>
    </row>
    <row r="2854" spans="16:21">
      <c r="P2854" s="223"/>
      <c r="Q2854" s="223"/>
      <c r="R2854" s="223"/>
      <c r="S2854" s="223"/>
      <c r="T2854" s="223"/>
      <c r="U2854" s="314"/>
    </row>
    <row r="2855" spans="16:21">
      <c r="P2855" s="223"/>
      <c r="Q2855" s="223"/>
      <c r="R2855" s="223"/>
      <c r="S2855" s="223"/>
      <c r="T2855" s="223"/>
      <c r="U2855" s="314"/>
    </row>
    <row r="2856" spans="16:21">
      <c r="P2856" s="223"/>
      <c r="Q2856" s="223"/>
      <c r="R2856" s="223"/>
      <c r="S2856" s="223"/>
      <c r="T2856" s="223"/>
      <c r="U2856" s="314"/>
    </row>
    <row r="2857" spans="16:21">
      <c r="P2857" s="223"/>
      <c r="Q2857" s="223"/>
      <c r="R2857" s="223"/>
      <c r="S2857" s="223"/>
      <c r="T2857" s="223"/>
      <c r="U2857" s="314"/>
    </row>
    <row r="2858" spans="16:21">
      <c r="P2858" s="223"/>
      <c r="Q2858" s="223"/>
      <c r="R2858" s="223"/>
      <c r="S2858" s="223"/>
      <c r="T2858" s="223"/>
      <c r="U2858" s="314"/>
    </row>
    <row r="2859" spans="16:21">
      <c r="P2859" s="223"/>
      <c r="Q2859" s="223"/>
      <c r="R2859" s="223"/>
      <c r="S2859" s="223"/>
      <c r="T2859" s="223"/>
      <c r="U2859" s="314"/>
    </row>
    <row r="2860" spans="16:21">
      <c r="P2860" s="223"/>
      <c r="Q2860" s="223"/>
      <c r="R2860" s="223"/>
      <c r="S2860" s="223"/>
      <c r="T2860" s="223"/>
      <c r="U2860" s="314"/>
    </row>
    <row r="2861" spans="16:21">
      <c r="P2861" s="223"/>
      <c r="Q2861" s="223"/>
      <c r="R2861" s="223"/>
      <c r="S2861" s="223"/>
      <c r="T2861" s="223"/>
      <c r="U2861" s="314"/>
    </row>
    <row r="2862" spans="16:21">
      <c r="P2862" s="223"/>
      <c r="Q2862" s="223"/>
      <c r="R2862" s="223"/>
      <c r="S2862" s="223"/>
      <c r="T2862" s="223"/>
      <c r="U2862" s="314"/>
    </row>
    <row r="2863" spans="16:21">
      <c r="P2863" s="223"/>
      <c r="Q2863" s="223"/>
      <c r="R2863" s="223"/>
      <c r="S2863" s="223"/>
      <c r="T2863" s="223"/>
      <c r="U2863" s="314"/>
    </row>
    <row r="2864" spans="16:21">
      <c r="P2864" s="223"/>
      <c r="Q2864" s="223"/>
      <c r="R2864" s="223"/>
      <c r="S2864" s="223"/>
      <c r="T2864" s="223"/>
      <c r="U2864" s="314"/>
    </row>
    <row r="2865" spans="16:21">
      <c r="P2865" s="223"/>
      <c r="Q2865" s="223"/>
      <c r="R2865" s="223"/>
      <c r="S2865" s="223"/>
      <c r="T2865" s="223"/>
      <c r="U2865" s="314"/>
    </row>
    <row r="2866" spans="16:21">
      <c r="P2866" s="223"/>
      <c r="Q2866" s="223"/>
      <c r="R2866" s="223"/>
      <c r="S2866" s="223"/>
      <c r="T2866" s="223"/>
      <c r="U2866" s="314"/>
    </row>
    <row r="2867" spans="16:21">
      <c r="P2867" s="223"/>
      <c r="Q2867" s="223"/>
      <c r="R2867" s="223"/>
      <c r="S2867" s="223"/>
      <c r="T2867" s="223"/>
      <c r="U2867" s="314"/>
    </row>
    <row r="2868" spans="16:21">
      <c r="P2868" s="223"/>
      <c r="Q2868" s="223"/>
      <c r="R2868" s="223"/>
      <c r="S2868" s="223"/>
      <c r="T2868" s="223"/>
      <c r="U2868" s="314"/>
    </row>
    <row r="2869" spans="16:21">
      <c r="P2869" s="223"/>
      <c r="Q2869" s="223"/>
      <c r="R2869" s="223"/>
      <c r="S2869" s="223"/>
      <c r="T2869" s="223"/>
      <c r="U2869" s="314"/>
    </row>
    <row r="2870" spans="16:21">
      <c r="P2870" s="223"/>
      <c r="Q2870" s="223"/>
      <c r="R2870" s="223"/>
      <c r="S2870" s="223"/>
      <c r="T2870" s="223"/>
      <c r="U2870" s="314"/>
    </row>
    <row r="2871" spans="16:21">
      <c r="P2871" s="223"/>
      <c r="Q2871" s="223"/>
      <c r="R2871" s="223"/>
      <c r="S2871" s="223"/>
      <c r="T2871" s="223"/>
      <c r="U2871" s="314"/>
    </row>
    <row r="2872" spans="16:21">
      <c r="P2872" s="223"/>
      <c r="Q2872" s="223"/>
      <c r="R2872" s="223"/>
      <c r="S2872" s="223"/>
      <c r="T2872" s="223"/>
      <c r="U2872" s="314"/>
    </row>
    <row r="2873" spans="16:21">
      <c r="P2873" s="223"/>
      <c r="Q2873" s="223"/>
      <c r="R2873" s="223"/>
      <c r="S2873" s="223"/>
      <c r="T2873" s="223"/>
      <c r="U2873" s="314"/>
    </row>
    <row r="2874" spans="16:21">
      <c r="P2874" s="223"/>
      <c r="Q2874" s="223"/>
      <c r="R2874" s="223"/>
      <c r="S2874" s="223"/>
      <c r="T2874" s="223"/>
      <c r="U2874" s="314"/>
    </row>
    <row r="2875" spans="16:21">
      <c r="P2875" s="223"/>
      <c r="Q2875" s="223"/>
      <c r="R2875" s="223"/>
      <c r="S2875" s="223"/>
      <c r="T2875" s="223"/>
      <c r="U2875" s="314"/>
    </row>
    <row r="2876" spans="16:21">
      <c r="P2876" s="223"/>
      <c r="Q2876" s="223"/>
      <c r="R2876" s="223"/>
      <c r="S2876" s="223"/>
      <c r="T2876" s="223"/>
      <c r="U2876" s="314"/>
    </row>
    <row r="2877" spans="16:21">
      <c r="P2877" s="223"/>
      <c r="Q2877" s="223"/>
      <c r="R2877" s="223"/>
      <c r="S2877" s="223"/>
      <c r="T2877" s="223"/>
      <c r="U2877" s="314"/>
    </row>
    <row r="2878" spans="16:21">
      <c r="P2878" s="223"/>
      <c r="Q2878" s="223"/>
      <c r="R2878" s="223"/>
      <c r="S2878" s="223"/>
      <c r="T2878" s="223"/>
      <c r="U2878" s="314"/>
    </row>
    <row r="2879" spans="16:21">
      <c r="P2879" s="223"/>
      <c r="Q2879" s="223"/>
      <c r="R2879" s="223"/>
      <c r="S2879" s="223"/>
      <c r="T2879" s="223"/>
      <c r="U2879" s="314"/>
    </row>
    <row r="2880" spans="16:21">
      <c r="P2880" s="223"/>
      <c r="Q2880" s="223"/>
      <c r="R2880" s="223"/>
      <c r="S2880" s="223"/>
      <c r="T2880" s="223"/>
      <c r="U2880" s="314"/>
    </row>
    <row r="2881" spans="16:21">
      <c r="P2881" s="223"/>
      <c r="Q2881" s="223"/>
      <c r="R2881" s="223"/>
      <c r="S2881" s="223"/>
      <c r="T2881" s="223"/>
      <c r="U2881" s="314"/>
    </row>
    <row r="2882" spans="16:21">
      <c r="P2882" s="223"/>
      <c r="Q2882" s="223"/>
      <c r="R2882" s="223"/>
      <c r="S2882" s="223"/>
      <c r="T2882" s="223"/>
      <c r="U2882" s="314"/>
    </row>
    <row r="2883" spans="16:21">
      <c r="P2883" s="223"/>
      <c r="Q2883" s="223"/>
      <c r="R2883" s="223"/>
      <c r="S2883" s="223"/>
      <c r="T2883" s="223"/>
      <c r="U2883" s="314"/>
    </row>
    <row r="2884" spans="16:21">
      <c r="P2884" s="223"/>
      <c r="Q2884" s="223"/>
      <c r="R2884" s="223"/>
      <c r="S2884" s="223"/>
      <c r="T2884" s="223"/>
      <c r="U2884" s="314"/>
    </row>
    <row r="2885" spans="16:21">
      <c r="P2885" s="223"/>
      <c r="Q2885" s="223"/>
      <c r="R2885" s="223"/>
      <c r="S2885" s="223"/>
      <c r="T2885" s="223"/>
      <c r="U2885" s="314"/>
    </row>
    <row r="2886" spans="16:21">
      <c r="P2886" s="223"/>
      <c r="Q2886" s="223"/>
      <c r="R2886" s="223"/>
      <c r="S2886" s="223"/>
      <c r="T2886" s="223"/>
      <c r="U2886" s="314"/>
    </row>
    <row r="2887" spans="16:21">
      <c r="P2887" s="223"/>
      <c r="Q2887" s="223"/>
      <c r="R2887" s="223"/>
      <c r="S2887" s="223"/>
      <c r="T2887" s="223"/>
      <c r="U2887" s="314"/>
    </row>
    <row r="2888" spans="16:21">
      <c r="P2888" s="223"/>
      <c r="Q2888" s="223"/>
      <c r="R2888" s="223"/>
      <c r="S2888" s="223"/>
      <c r="T2888" s="223"/>
      <c r="U2888" s="314"/>
    </row>
    <row r="2889" spans="16:21">
      <c r="P2889" s="223"/>
      <c r="Q2889" s="223"/>
      <c r="R2889" s="223"/>
      <c r="S2889" s="223"/>
      <c r="T2889" s="223"/>
      <c r="U2889" s="314"/>
    </row>
    <row r="2890" spans="16:21">
      <c r="P2890" s="223"/>
      <c r="Q2890" s="223"/>
      <c r="R2890" s="223"/>
      <c r="S2890" s="223"/>
      <c r="T2890" s="223"/>
      <c r="U2890" s="314"/>
    </row>
    <row r="2891" spans="16:21">
      <c r="P2891" s="223"/>
      <c r="Q2891" s="223"/>
      <c r="R2891" s="223"/>
      <c r="S2891" s="223"/>
      <c r="T2891" s="223"/>
      <c r="U2891" s="314"/>
    </row>
    <row r="2892" spans="16:21">
      <c r="P2892" s="223"/>
      <c r="Q2892" s="223"/>
      <c r="R2892" s="223"/>
      <c r="S2892" s="223"/>
      <c r="T2892" s="223"/>
      <c r="U2892" s="314"/>
    </row>
    <row r="2893" spans="16:21">
      <c r="P2893" s="223"/>
      <c r="Q2893" s="223"/>
      <c r="R2893" s="223"/>
      <c r="S2893" s="223"/>
      <c r="T2893" s="223"/>
      <c r="U2893" s="314"/>
    </row>
    <row r="2894" spans="16:21">
      <c r="P2894" s="223"/>
      <c r="Q2894" s="223"/>
      <c r="R2894" s="223"/>
      <c r="S2894" s="223"/>
      <c r="T2894" s="223"/>
      <c r="U2894" s="314"/>
    </row>
    <row r="2895" spans="16:21">
      <c r="P2895" s="223"/>
      <c r="Q2895" s="223"/>
      <c r="R2895" s="223"/>
      <c r="S2895" s="223"/>
      <c r="T2895" s="223"/>
      <c r="U2895" s="314"/>
    </row>
    <row r="2896" spans="16:21">
      <c r="P2896" s="223"/>
      <c r="Q2896" s="223"/>
      <c r="R2896" s="223"/>
      <c r="S2896" s="223"/>
      <c r="T2896" s="223"/>
      <c r="U2896" s="314"/>
    </row>
    <row r="2897" spans="16:21">
      <c r="P2897" s="223"/>
      <c r="Q2897" s="223"/>
      <c r="R2897" s="223"/>
      <c r="S2897" s="223"/>
      <c r="T2897" s="223"/>
      <c r="U2897" s="314"/>
    </row>
    <row r="2898" spans="16:21">
      <c r="P2898" s="223"/>
      <c r="Q2898" s="223"/>
      <c r="R2898" s="223"/>
      <c r="S2898" s="223"/>
      <c r="T2898" s="223"/>
      <c r="U2898" s="314"/>
    </row>
    <row r="2899" spans="16:21">
      <c r="P2899" s="223"/>
      <c r="Q2899" s="223"/>
      <c r="R2899" s="223"/>
      <c r="S2899" s="223"/>
      <c r="T2899" s="223"/>
      <c r="U2899" s="314"/>
    </row>
    <row r="2900" spans="16:21">
      <c r="P2900" s="223"/>
      <c r="Q2900" s="223"/>
      <c r="R2900" s="223"/>
      <c r="S2900" s="223"/>
      <c r="T2900" s="223"/>
      <c r="U2900" s="314"/>
    </row>
    <row r="2901" spans="16:21">
      <c r="P2901" s="223"/>
      <c r="Q2901" s="223"/>
      <c r="R2901" s="223"/>
      <c r="S2901" s="223"/>
      <c r="T2901" s="223"/>
      <c r="U2901" s="314"/>
    </row>
    <row r="2902" spans="16:21">
      <c r="P2902" s="223"/>
      <c r="Q2902" s="223"/>
      <c r="R2902" s="223"/>
      <c r="S2902" s="223"/>
      <c r="T2902" s="223"/>
      <c r="U2902" s="314"/>
    </row>
    <row r="2903" spans="16:21">
      <c r="P2903" s="223"/>
      <c r="Q2903" s="223"/>
      <c r="R2903" s="223"/>
      <c r="S2903" s="223"/>
      <c r="T2903" s="223"/>
      <c r="U2903" s="314"/>
    </row>
    <row r="2904" spans="16:21">
      <c r="P2904" s="223"/>
      <c r="Q2904" s="223"/>
      <c r="R2904" s="223"/>
      <c r="S2904" s="223"/>
      <c r="T2904" s="223"/>
      <c r="U2904" s="314"/>
    </row>
    <row r="2905" spans="16:21">
      <c r="P2905" s="223"/>
      <c r="Q2905" s="223"/>
      <c r="R2905" s="223"/>
      <c r="S2905" s="223"/>
      <c r="T2905" s="223"/>
      <c r="U2905" s="314"/>
    </row>
    <row r="2906" spans="16:21">
      <c r="P2906" s="223"/>
      <c r="Q2906" s="223"/>
      <c r="R2906" s="223"/>
      <c r="S2906" s="223"/>
      <c r="T2906" s="223"/>
      <c r="U2906" s="314"/>
    </row>
    <row r="2907" spans="16:21">
      <c r="P2907" s="223"/>
      <c r="Q2907" s="223"/>
      <c r="R2907" s="223"/>
      <c r="S2907" s="223"/>
      <c r="T2907" s="223"/>
      <c r="U2907" s="314"/>
    </row>
    <row r="2908" spans="16:21">
      <c r="P2908" s="223"/>
      <c r="Q2908" s="223"/>
      <c r="R2908" s="223"/>
      <c r="S2908" s="223"/>
      <c r="T2908" s="223"/>
      <c r="U2908" s="314"/>
    </row>
    <row r="2909" spans="16:21">
      <c r="P2909" s="223"/>
      <c r="Q2909" s="223"/>
      <c r="R2909" s="223"/>
      <c r="S2909" s="223"/>
      <c r="T2909" s="223"/>
      <c r="U2909" s="314"/>
    </row>
    <row r="2910" spans="16:21">
      <c r="P2910" s="223"/>
      <c r="Q2910" s="223"/>
      <c r="R2910" s="223"/>
      <c r="S2910" s="223"/>
      <c r="T2910" s="223"/>
      <c r="U2910" s="314"/>
    </row>
    <row r="2911" spans="16:21">
      <c r="P2911" s="223"/>
      <c r="Q2911" s="223"/>
      <c r="R2911" s="223"/>
      <c r="S2911" s="223"/>
      <c r="T2911" s="223"/>
      <c r="U2911" s="314"/>
    </row>
    <row r="2912" spans="16:21">
      <c r="P2912" s="223"/>
      <c r="Q2912" s="223"/>
      <c r="R2912" s="223"/>
      <c r="S2912" s="223"/>
      <c r="T2912" s="223"/>
      <c r="U2912" s="314"/>
    </row>
    <row r="2913" spans="16:21">
      <c r="P2913" s="223"/>
      <c r="Q2913" s="223"/>
      <c r="R2913" s="223"/>
      <c r="S2913" s="223"/>
      <c r="T2913" s="223"/>
      <c r="U2913" s="314"/>
    </row>
    <row r="2914" spans="16:21">
      <c r="P2914" s="223"/>
      <c r="Q2914" s="223"/>
      <c r="R2914" s="223"/>
      <c r="S2914" s="223"/>
      <c r="T2914" s="223"/>
      <c r="U2914" s="314"/>
    </row>
    <row r="2915" spans="16:21">
      <c r="P2915" s="223"/>
      <c r="Q2915" s="223"/>
      <c r="R2915" s="223"/>
      <c r="S2915" s="223"/>
      <c r="T2915" s="223"/>
      <c r="U2915" s="314"/>
    </row>
    <row r="2916" spans="16:21">
      <c r="P2916" s="223"/>
      <c r="Q2916" s="223"/>
      <c r="R2916" s="223"/>
      <c r="S2916" s="223"/>
      <c r="T2916" s="223"/>
      <c r="U2916" s="314"/>
    </row>
    <row r="2917" spans="16:21">
      <c r="P2917" s="223"/>
      <c r="Q2917" s="223"/>
      <c r="R2917" s="223"/>
      <c r="S2917" s="223"/>
      <c r="T2917" s="223"/>
      <c r="U2917" s="314"/>
    </row>
    <row r="2918" spans="16:21">
      <c r="P2918" s="223"/>
      <c r="Q2918" s="223"/>
      <c r="R2918" s="223"/>
      <c r="S2918" s="223"/>
      <c r="T2918" s="223"/>
      <c r="U2918" s="314"/>
    </row>
    <row r="2919" spans="16:21">
      <c r="P2919" s="223"/>
      <c r="Q2919" s="223"/>
      <c r="R2919" s="223"/>
      <c r="S2919" s="223"/>
      <c r="T2919" s="223"/>
      <c r="U2919" s="314"/>
    </row>
    <row r="2920" spans="16:21">
      <c r="P2920" s="223"/>
      <c r="Q2920" s="223"/>
      <c r="R2920" s="223"/>
      <c r="S2920" s="223"/>
      <c r="T2920" s="223"/>
      <c r="U2920" s="314"/>
    </row>
    <row r="2921" spans="16:21">
      <c r="P2921" s="223"/>
      <c r="Q2921" s="223"/>
      <c r="R2921" s="223"/>
      <c r="S2921" s="223"/>
      <c r="T2921" s="223"/>
      <c r="U2921" s="314"/>
    </row>
    <row r="2922" spans="16:21">
      <c r="P2922" s="223"/>
      <c r="Q2922" s="223"/>
      <c r="R2922" s="223"/>
      <c r="S2922" s="223"/>
      <c r="T2922" s="223"/>
      <c r="U2922" s="314"/>
    </row>
    <row r="2923" spans="16:21">
      <c r="P2923" s="223"/>
      <c r="Q2923" s="223"/>
      <c r="R2923" s="223"/>
      <c r="S2923" s="223"/>
      <c r="T2923" s="223"/>
      <c r="U2923" s="314"/>
    </row>
    <row r="2924" spans="16:21">
      <c r="P2924" s="223"/>
      <c r="Q2924" s="223"/>
      <c r="R2924" s="223"/>
      <c r="S2924" s="223"/>
      <c r="T2924" s="223"/>
      <c r="U2924" s="314"/>
    </row>
    <row r="2925" spans="16:21">
      <c r="P2925" s="223"/>
      <c r="Q2925" s="223"/>
      <c r="R2925" s="223"/>
      <c r="S2925" s="223"/>
      <c r="T2925" s="223"/>
      <c r="U2925" s="314"/>
    </row>
    <row r="2926" spans="16:21">
      <c r="P2926" s="223"/>
      <c r="Q2926" s="223"/>
      <c r="R2926" s="223"/>
      <c r="S2926" s="223"/>
      <c r="T2926" s="223"/>
      <c r="U2926" s="314"/>
    </row>
    <row r="2927" spans="16:21">
      <c r="P2927" s="223"/>
      <c r="Q2927" s="223"/>
      <c r="R2927" s="223"/>
      <c r="S2927" s="223"/>
      <c r="T2927" s="223"/>
      <c r="U2927" s="314"/>
    </row>
    <row r="2928" spans="16:21">
      <c r="P2928" s="223"/>
      <c r="Q2928" s="223"/>
      <c r="R2928" s="223"/>
      <c r="S2928" s="223"/>
      <c r="T2928" s="223"/>
      <c r="U2928" s="314"/>
    </row>
    <row r="2929" spans="16:21">
      <c r="P2929" s="223"/>
      <c r="Q2929" s="223"/>
      <c r="R2929" s="223"/>
      <c r="S2929" s="223"/>
      <c r="T2929" s="223"/>
      <c r="U2929" s="314"/>
    </row>
    <row r="2930" spans="16:21">
      <c r="P2930" s="223"/>
      <c r="Q2930" s="223"/>
      <c r="R2930" s="223"/>
      <c r="S2930" s="223"/>
      <c r="T2930" s="223"/>
      <c r="U2930" s="314"/>
    </row>
    <row r="2931" spans="16:21">
      <c r="P2931" s="223"/>
      <c r="Q2931" s="223"/>
      <c r="R2931" s="223"/>
      <c r="S2931" s="223"/>
      <c r="T2931" s="223"/>
      <c r="U2931" s="314"/>
    </row>
    <row r="2932" spans="16:21">
      <c r="P2932" s="223"/>
      <c r="Q2932" s="223"/>
      <c r="R2932" s="223"/>
      <c r="S2932" s="223"/>
      <c r="T2932" s="223"/>
      <c r="U2932" s="314"/>
    </row>
    <row r="2933" spans="16:21">
      <c r="P2933" s="223"/>
      <c r="Q2933" s="223"/>
      <c r="R2933" s="223"/>
      <c r="S2933" s="223"/>
      <c r="T2933" s="223"/>
      <c r="U2933" s="314"/>
    </row>
    <row r="2934" spans="16:21">
      <c r="P2934" s="223"/>
      <c r="Q2934" s="223"/>
      <c r="R2934" s="223"/>
      <c r="S2934" s="223"/>
      <c r="T2934" s="223"/>
      <c r="U2934" s="314"/>
    </row>
    <row r="2935" spans="16:21">
      <c r="P2935" s="223"/>
      <c r="Q2935" s="223"/>
      <c r="R2935" s="223"/>
      <c r="S2935" s="223"/>
      <c r="T2935" s="223"/>
      <c r="U2935" s="314"/>
    </row>
    <row r="2936" spans="16:21">
      <c r="P2936" s="223"/>
      <c r="Q2936" s="223"/>
      <c r="R2936" s="223"/>
      <c r="S2936" s="223"/>
      <c r="T2936" s="223"/>
      <c r="U2936" s="314"/>
    </row>
    <row r="2937" spans="16:21">
      <c r="P2937" s="223"/>
      <c r="Q2937" s="223"/>
      <c r="R2937" s="223"/>
      <c r="S2937" s="223"/>
      <c r="T2937" s="223"/>
      <c r="U2937" s="314"/>
    </row>
    <row r="2938" spans="16:21">
      <c r="P2938" s="223"/>
      <c r="Q2938" s="223"/>
      <c r="R2938" s="223"/>
      <c r="S2938" s="223"/>
      <c r="T2938" s="223"/>
      <c r="U2938" s="314"/>
    </row>
    <row r="2939" spans="16:21">
      <c r="P2939" s="223"/>
      <c r="Q2939" s="223"/>
      <c r="R2939" s="223"/>
      <c r="S2939" s="223"/>
      <c r="T2939" s="223"/>
      <c r="U2939" s="314"/>
    </row>
    <row r="2940" spans="16:21">
      <c r="P2940" s="223"/>
      <c r="Q2940" s="223"/>
      <c r="R2940" s="223"/>
      <c r="S2940" s="223"/>
      <c r="T2940" s="223"/>
      <c r="U2940" s="314"/>
    </row>
    <row r="2941" spans="16:21">
      <c r="P2941" s="223"/>
      <c r="Q2941" s="223"/>
      <c r="R2941" s="223"/>
      <c r="S2941" s="223"/>
      <c r="T2941" s="223"/>
      <c r="U2941" s="314"/>
    </row>
    <row r="2942" spans="16:21">
      <c r="P2942" s="223"/>
      <c r="Q2942" s="223"/>
      <c r="R2942" s="223"/>
      <c r="S2942" s="223"/>
      <c r="T2942" s="223"/>
      <c r="U2942" s="314"/>
    </row>
    <row r="2943" spans="16:21">
      <c r="P2943" s="223"/>
      <c r="Q2943" s="223"/>
      <c r="R2943" s="223"/>
      <c r="S2943" s="223"/>
      <c r="T2943" s="223"/>
      <c r="U2943" s="314"/>
    </row>
    <row r="2944" spans="16:21">
      <c r="P2944" s="223"/>
      <c r="Q2944" s="223"/>
      <c r="R2944" s="223"/>
      <c r="S2944" s="223"/>
      <c r="T2944" s="223"/>
      <c r="U2944" s="314"/>
    </row>
    <row r="2945" spans="16:21">
      <c r="P2945" s="223"/>
      <c r="Q2945" s="223"/>
      <c r="R2945" s="223"/>
      <c r="S2945" s="223"/>
      <c r="T2945" s="223"/>
      <c r="U2945" s="314"/>
    </row>
    <row r="2946" spans="16:21">
      <c r="P2946" s="223"/>
      <c r="Q2946" s="223"/>
      <c r="R2946" s="223"/>
      <c r="S2946" s="223"/>
      <c r="T2946" s="223"/>
      <c r="U2946" s="314"/>
    </row>
    <row r="2947" spans="16:21">
      <c r="P2947" s="223"/>
      <c r="Q2947" s="223"/>
      <c r="R2947" s="223"/>
      <c r="S2947" s="223"/>
      <c r="T2947" s="223"/>
      <c r="U2947" s="314"/>
    </row>
    <row r="2948" spans="16:21">
      <c r="P2948" s="223"/>
      <c r="Q2948" s="223"/>
      <c r="R2948" s="223"/>
      <c r="S2948" s="223"/>
      <c r="T2948" s="223"/>
      <c r="U2948" s="314"/>
    </row>
    <row r="2949" spans="16:21">
      <c r="P2949" s="223"/>
      <c r="Q2949" s="223"/>
      <c r="R2949" s="223"/>
      <c r="S2949" s="223"/>
      <c r="T2949" s="223"/>
      <c r="U2949" s="314"/>
    </row>
    <row r="2950" spans="16:21">
      <c r="P2950" s="223"/>
      <c r="Q2950" s="223"/>
      <c r="R2950" s="223"/>
      <c r="S2950" s="223"/>
      <c r="T2950" s="223"/>
      <c r="U2950" s="314"/>
    </row>
    <row r="2951" spans="16:21">
      <c r="P2951" s="223"/>
      <c r="Q2951" s="223"/>
      <c r="R2951" s="223"/>
      <c r="S2951" s="223"/>
      <c r="T2951" s="223"/>
      <c r="U2951" s="314"/>
    </row>
    <row r="2952" spans="16:21">
      <c r="P2952" s="223"/>
      <c r="Q2952" s="223"/>
      <c r="R2952" s="223"/>
      <c r="S2952" s="223"/>
      <c r="T2952" s="223"/>
      <c r="U2952" s="314"/>
    </row>
    <row r="2953" spans="16:21">
      <c r="P2953" s="223"/>
      <c r="Q2953" s="223"/>
      <c r="R2953" s="223"/>
      <c r="S2953" s="223"/>
      <c r="T2953" s="223"/>
      <c r="U2953" s="314"/>
    </row>
    <row r="2954" spans="16:21">
      <c r="P2954" s="223"/>
      <c r="Q2954" s="223"/>
      <c r="R2954" s="223"/>
      <c r="S2954" s="223"/>
      <c r="T2954" s="223"/>
      <c r="U2954" s="314"/>
    </row>
    <row r="2955" spans="16:21">
      <c r="P2955" s="223"/>
      <c r="Q2955" s="223"/>
      <c r="R2955" s="223"/>
      <c r="S2955" s="223"/>
      <c r="T2955" s="223"/>
      <c r="U2955" s="314"/>
    </row>
    <row r="2956" spans="16:21">
      <c r="P2956" s="223"/>
      <c r="Q2956" s="223"/>
      <c r="R2956" s="223"/>
      <c r="S2956" s="223"/>
      <c r="T2956" s="223"/>
      <c r="U2956" s="314"/>
    </row>
    <row r="2957" spans="16:21">
      <c r="P2957" s="223"/>
      <c r="Q2957" s="223"/>
      <c r="R2957" s="223"/>
      <c r="S2957" s="223"/>
      <c r="T2957" s="223"/>
      <c r="U2957" s="314"/>
    </row>
    <row r="2958" spans="16:21">
      <c r="P2958" s="223"/>
      <c r="Q2958" s="223"/>
      <c r="R2958" s="223"/>
      <c r="S2958" s="223"/>
      <c r="T2958" s="223"/>
      <c r="U2958" s="314"/>
    </row>
    <row r="2959" spans="16:21">
      <c r="P2959" s="223"/>
      <c r="Q2959" s="223"/>
      <c r="R2959" s="223"/>
      <c r="S2959" s="223"/>
      <c r="T2959" s="223"/>
      <c r="U2959" s="314"/>
    </row>
    <row r="2960" spans="16:21">
      <c r="P2960" s="223"/>
      <c r="Q2960" s="223"/>
      <c r="R2960" s="223"/>
      <c r="S2960" s="223"/>
      <c r="T2960" s="223"/>
      <c r="U2960" s="314"/>
    </row>
    <row r="2961" spans="16:21">
      <c r="P2961" s="223"/>
      <c r="Q2961" s="223"/>
      <c r="R2961" s="223"/>
      <c r="S2961" s="223"/>
      <c r="T2961" s="223"/>
      <c r="U2961" s="314"/>
    </row>
    <row r="2962" spans="16:21">
      <c r="P2962" s="223"/>
      <c r="Q2962" s="223"/>
      <c r="R2962" s="223"/>
      <c r="S2962" s="223"/>
      <c r="T2962" s="223"/>
      <c r="U2962" s="314"/>
    </row>
    <row r="2963" spans="16:21">
      <c r="P2963" s="223"/>
      <c r="Q2963" s="223"/>
      <c r="R2963" s="223"/>
      <c r="S2963" s="223"/>
      <c r="T2963" s="223"/>
      <c r="U2963" s="314"/>
    </row>
    <row r="2964" spans="16:21">
      <c r="P2964" s="223"/>
      <c r="Q2964" s="223"/>
      <c r="R2964" s="223"/>
      <c r="S2964" s="223"/>
      <c r="T2964" s="223"/>
      <c r="U2964" s="314"/>
    </row>
    <row r="2965" spans="16:21">
      <c r="P2965" s="223"/>
      <c r="Q2965" s="223"/>
      <c r="R2965" s="223"/>
      <c r="S2965" s="223"/>
      <c r="T2965" s="223"/>
      <c r="U2965" s="314"/>
    </row>
    <row r="2966" spans="16:21">
      <c r="P2966" s="223"/>
      <c r="Q2966" s="223"/>
      <c r="R2966" s="223"/>
      <c r="S2966" s="223"/>
      <c r="T2966" s="223"/>
      <c r="U2966" s="314"/>
    </row>
    <row r="2967" spans="16:21">
      <c r="P2967" s="223"/>
      <c r="Q2967" s="223"/>
      <c r="R2967" s="223"/>
      <c r="S2967" s="223"/>
      <c r="T2967" s="223"/>
      <c r="U2967" s="314"/>
    </row>
    <row r="2968" spans="16:21">
      <c r="P2968" s="223"/>
      <c r="Q2968" s="223"/>
      <c r="R2968" s="223"/>
      <c r="S2968" s="223"/>
      <c r="T2968" s="223"/>
      <c r="U2968" s="314"/>
    </row>
    <row r="2969" spans="16:21">
      <c r="P2969" s="223"/>
      <c r="Q2969" s="223"/>
      <c r="R2969" s="223"/>
      <c r="S2969" s="223"/>
      <c r="T2969" s="223"/>
      <c r="U2969" s="314"/>
    </row>
    <row r="2970" spans="16:21">
      <c r="P2970" s="223"/>
      <c r="Q2970" s="223"/>
      <c r="R2970" s="223"/>
      <c r="S2970" s="223"/>
      <c r="T2970" s="223"/>
      <c r="U2970" s="314"/>
    </row>
    <row r="2971" spans="16:21">
      <c r="P2971" s="223"/>
      <c r="Q2971" s="223"/>
      <c r="R2971" s="223"/>
      <c r="S2971" s="223"/>
      <c r="T2971" s="223"/>
      <c r="U2971" s="314"/>
    </row>
    <row r="2972" spans="16:21">
      <c r="P2972" s="223"/>
      <c r="Q2972" s="223"/>
      <c r="R2972" s="223"/>
      <c r="S2972" s="223"/>
      <c r="T2972" s="223"/>
      <c r="U2972" s="314"/>
    </row>
    <row r="2973" spans="16:21">
      <c r="P2973" s="223"/>
      <c r="Q2973" s="223"/>
      <c r="R2973" s="223"/>
      <c r="S2973" s="223"/>
      <c r="T2973" s="223"/>
      <c r="U2973" s="314"/>
    </row>
    <row r="2974" spans="16:21">
      <c r="P2974" s="223"/>
      <c r="Q2974" s="223"/>
      <c r="R2974" s="223"/>
      <c r="S2974" s="223"/>
      <c r="T2974" s="223"/>
      <c r="U2974" s="314"/>
    </row>
    <row r="2975" spans="16:21">
      <c r="P2975" s="223"/>
      <c r="Q2975" s="223"/>
      <c r="R2975" s="223"/>
      <c r="S2975" s="223"/>
      <c r="T2975" s="223"/>
      <c r="U2975" s="314"/>
    </row>
    <row r="2976" spans="16:21">
      <c r="P2976" s="223"/>
      <c r="Q2976" s="223"/>
      <c r="R2976" s="223"/>
      <c r="S2976" s="223"/>
      <c r="T2976" s="223"/>
      <c r="U2976" s="314"/>
    </row>
    <row r="2977" spans="16:21">
      <c r="P2977" s="223"/>
      <c r="Q2977" s="223"/>
      <c r="R2977" s="223"/>
      <c r="S2977" s="223"/>
      <c r="T2977" s="223"/>
      <c r="U2977" s="314"/>
    </row>
    <row r="2978" spans="16:21">
      <c r="P2978" s="223"/>
      <c r="Q2978" s="223"/>
      <c r="R2978" s="223"/>
      <c r="S2978" s="223"/>
      <c r="T2978" s="223"/>
      <c r="U2978" s="314"/>
    </row>
    <row r="2979" spans="16:21">
      <c r="P2979" s="223"/>
      <c r="Q2979" s="223"/>
      <c r="R2979" s="223"/>
      <c r="S2979" s="223"/>
      <c r="T2979" s="223"/>
      <c r="U2979" s="314"/>
    </row>
    <row r="2980" spans="16:21">
      <c r="P2980" s="223"/>
      <c r="Q2980" s="223"/>
      <c r="R2980" s="223"/>
      <c r="S2980" s="223"/>
      <c r="T2980" s="223"/>
      <c r="U2980" s="314"/>
    </row>
    <row r="2981" spans="16:21">
      <c r="P2981" s="223"/>
      <c r="Q2981" s="223"/>
      <c r="R2981" s="223"/>
      <c r="S2981" s="223"/>
      <c r="T2981" s="223"/>
      <c r="U2981" s="314"/>
    </row>
    <row r="2982" spans="16:21">
      <c r="P2982" s="223"/>
      <c r="Q2982" s="223"/>
      <c r="R2982" s="223"/>
      <c r="S2982" s="223"/>
      <c r="T2982" s="223"/>
      <c r="U2982" s="314"/>
    </row>
    <row r="2983" spans="16:21">
      <c r="P2983" s="223"/>
      <c r="Q2983" s="223"/>
      <c r="R2983" s="223"/>
      <c r="S2983" s="223"/>
      <c r="T2983" s="223"/>
      <c r="U2983" s="314"/>
    </row>
    <row r="2984" spans="16:21">
      <c r="P2984" s="223"/>
      <c r="Q2984" s="223"/>
      <c r="R2984" s="223"/>
      <c r="S2984" s="223"/>
      <c r="T2984" s="223"/>
      <c r="U2984" s="314"/>
    </row>
    <row r="2985" spans="16:21">
      <c r="P2985" s="223"/>
      <c r="Q2985" s="223"/>
      <c r="R2985" s="223"/>
      <c r="S2985" s="223"/>
      <c r="T2985" s="223"/>
      <c r="U2985" s="314"/>
    </row>
    <row r="2986" spans="16:21">
      <c r="P2986" s="223"/>
      <c r="Q2986" s="223"/>
      <c r="R2986" s="223"/>
      <c r="S2986" s="223"/>
      <c r="T2986" s="223"/>
      <c r="U2986" s="314"/>
    </row>
    <row r="2987" spans="16:21">
      <c r="P2987" s="223"/>
      <c r="Q2987" s="223"/>
      <c r="R2987" s="223"/>
      <c r="S2987" s="223"/>
      <c r="T2987" s="223"/>
      <c r="U2987" s="314"/>
    </row>
    <row r="2988" spans="16:21">
      <c r="P2988" s="223"/>
      <c r="Q2988" s="223"/>
      <c r="R2988" s="223"/>
      <c r="S2988" s="223"/>
      <c r="T2988" s="223"/>
      <c r="U2988" s="314"/>
    </row>
    <row r="2989" spans="16:21">
      <c r="P2989" s="223"/>
      <c r="Q2989" s="223"/>
      <c r="R2989" s="223"/>
      <c r="S2989" s="223"/>
      <c r="T2989" s="223"/>
      <c r="U2989" s="314"/>
    </row>
    <row r="2990" spans="16:21">
      <c r="P2990" s="223"/>
      <c r="Q2990" s="223"/>
      <c r="R2990" s="223"/>
      <c r="S2990" s="223"/>
      <c r="T2990" s="223"/>
      <c r="U2990" s="314"/>
    </row>
    <row r="2991" spans="16:21">
      <c r="P2991" s="223"/>
      <c r="Q2991" s="223"/>
      <c r="R2991" s="223"/>
      <c r="S2991" s="223"/>
      <c r="T2991" s="223"/>
      <c r="U2991" s="314"/>
    </row>
    <row r="2992" spans="16:21">
      <c r="P2992" s="223"/>
      <c r="Q2992" s="223"/>
      <c r="R2992" s="223"/>
      <c r="S2992" s="223"/>
      <c r="T2992" s="223"/>
      <c r="U2992" s="314"/>
    </row>
    <row r="2993" spans="16:21">
      <c r="P2993" s="223"/>
      <c r="Q2993" s="223"/>
      <c r="R2993" s="223"/>
      <c r="S2993" s="223"/>
      <c r="T2993" s="223"/>
      <c r="U2993" s="314"/>
    </row>
    <row r="2994" spans="16:21">
      <c r="P2994" s="223"/>
      <c r="Q2994" s="223"/>
      <c r="R2994" s="223"/>
      <c r="S2994" s="223"/>
      <c r="T2994" s="223"/>
      <c r="U2994" s="314"/>
    </row>
    <row r="2995" spans="16:21">
      <c r="P2995" s="223"/>
      <c r="Q2995" s="223"/>
      <c r="R2995" s="223"/>
      <c r="S2995" s="223"/>
      <c r="T2995" s="223"/>
      <c r="U2995" s="314"/>
    </row>
    <row r="2996" spans="16:21">
      <c r="P2996" s="223"/>
      <c r="Q2996" s="223"/>
      <c r="R2996" s="223"/>
      <c r="S2996" s="223"/>
      <c r="T2996" s="223"/>
      <c r="U2996" s="314"/>
    </row>
    <row r="2997" spans="16:21">
      <c r="P2997" s="223"/>
      <c r="Q2997" s="223"/>
      <c r="R2997" s="223"/>
      <c r="S2997" s="223"/>
      <c r="T2997" s="223"/>
      <c r="U2997" s="314"/>
    </row>
    <row r="2998" spans="16:21">
      <c r="P2998" s="223"/>
      <c r="Q2998" s="223"/>
      <c r="R2998" s="223"/>
      <c r="S2998" s="223"/>
      <c r="T2998" s="223"/>
      <c r="U2998" s="314"/>
    </row>
    <row r="2999" spans="16:21">
      <c r="P2999" s="223"/>
      <c r="Q2999" s="223"/>
      <c r="R2999" s="223"/>
      <c r="S2999" s="223"/>
      <c r="T2999" s="223"/>
      <c r="U2999" s="314"/>
    </row>
    <row r="3000" spans="16:21">
      <c r="P3000" s="223"/>
      <c r="Q3000" s="223"/>
      <c r="R3000" s="223"/>
      <c r="S3000" s="223"/>
      <c r="T3000" s="223"/>
      <c r="U3000" s="314"/>
    </row>
    <row r="3001" spans="16:21">
      <c r="P3001" s="223"/>
      <c r="Q3001" s="223"/>
      <c r="R3001" s="223"/>
      <c r="S3001" s="223"/>
      <c r="T3001" s="223"/>
      <c r="U3001" s="314"/>
    </row>
    <row r="3002" spans="16:21">
      <c r="P3002" s="223"/>
      <c r="Q3002" s="223"/>
      <c r="R3002" s="223"/>
      <c r="S3002" s="223"/>
      <c r="T3002" s="223"/>
      <c r="U3002" s="314"/>
    </row>
    <row r="3003" spans="16:21">
      <c r="P3003" s="223"/>
      <c r="Q3003" s="223"/>
      <c r="R3003" s="223"/>
      <c r="S3003" s="223"/>
      <c r="T3003" s="223"/>
      <c r="U3003" s="314"/>
    </row>
    <row r="3004" spans="16:21">
      <c r="P3004" s="223"/>
      <c r="Q3004" s="223"/>
      <c r="R3004" s="223"/>
      <c r="S3004" s="223"/>
      <c r="T3004" s="223"/>
      <c r="U3004" s="314"/>
    </row>
    <row r="3005" spans="16:21">
      <c r="P3005" s="223"/>
      <c r="Q3005" s="223"/>
      <c r="R3005" s="223"/>
      <c r="S3005" s="223"/>
      <c r="T3005" s="223"/>
      <c r="U3005" s="314"/>
    </row>
    <row r="3006" spans="16:21">
      <c r="P3006" s="223"/>
      <c r="Q3006" s="223"/>
      <c r="R3006" s="223"/>
      <c r="S3006" s="223"/>
      <c r="T3006" s="223"/>
      <c r="U3006" s="314"/>
    </row>
    <row r="3007" spans="16:21">
      <c r="P3007" s="223"/>
      <c r="Q3007" s="223"/>
      <c r="R3007" s="223"/>
      <c r="S3007" s="223"/>
      <c r="T3007" s="223"/>
      <c r="U3007" s="314"/>
    </row>
    <row r="3008" spans="16:21">
      <c r="P3008" s="223"/>
      <c r="Q3008" s="223"/>
      <c r="R3008" s="223"/>
      <c r="S3008" s="223"/>
      <c r="T3008" s="223"/>
      <c r="U3008" s="314"/>
    </row>
    <row r="3009" spans="16:21">
      <c r="P3009" s="223"/>
      <c r="Q3009" s="223"/>
      <c r="R3009" s="223"/>
      <c r="S3009" s="223"/>
      <c r="T3009" s="223"/>
      <c r="U3009" s="314"/>
    </row>
    <row r="3010" spans="16:21">
      <c r="P3010" s="223"/>
      <c r="Q3010" s="223"/>
      <c r="R3010" s="223"/>
      <c r="S3010" s="223"/>
      <c r="T3010" s="223"/>
      <c r="U3010" s="314"/>
    </row>
    <row r="3011" spans="16:21">
      <c r="P3011" s="223"/>
      <c r="Q3011" s="223"/>
      <c r="R3011" s="223"/>
      <c r="S3011" s="223"/>
      <c r="T3011" s="223"/>
      <c r="U3011" s="314"/>
    </row>
    <row r="3012" spans="16:21">
      <c r="P3012" s="223"/>
      <c r="Q3012" s="223"/>
      <c r="R3012" s="223"/>
      <c r="S3012" s="223"/>
      <c r="T3012" s="223"/>
      <c r="U3012" s="314"/>
    </row>
    <row r="3013" spans="16:21">
      <c r="P3013" s="223"/>
      <c r="Q3013" s="223"/>
      <c r="R3013" s="223"/>
      <c r="S3013" s="223"/>
      <c r="T3013" s="223"/>
      <c r="U3013" s="314"/>
    </row>
    <row r="3014" spans="16:21">
      <c r="P3014" s="223"/>
      <c r="Q3014" s="223"/>
      <c r="R3014" s="223"/>
      <c r="S3014" s="223"/>
      <c r="T3014" s="223"/>
      <c r="U3014" s="314"/>
    </row>
    <row r="3015" spans="16:21">
      <c r="P3015" s="223"/>
      <c r="Q3015" s="223"/>
      <c r="R3015" s="223"/>
      <c r="S3015" s="223"/>
      <c r="T3015" s="223"/>
      <c r="U3015" s="314"/>
    </row>
    <row r="3016" spans="16:21">
      <c r="P3016" s="223"/>
      <c r="Q3016" s="223"/>
      <c r="R3016" s="223"/>
      <c r="S3016" s="223"/>
      <c r="T3016" s="223"/>
      <c r="U3016" s="314"/>
    </row>
    <row r="3017" spans="16:21">
      <c r="P3017" s="223"/>
      <c r="Q3017" s="223"/>
      <c r="R3017" s="223"/>
      <c r="S3017" s="223"/>
      <c r="T3017" s="223"/>
      <c r="U3017" s="314"/>
    </row>
    <row r="3018" spans="16:21">
      <c r="P3018" s="223"/>
      <c r="Q3018" s="223"/>
      <c r="R3018" s="223"/>
      <c r="S3018" s="223"/>
      <c r="T3018" s="223"/>
      <c r="U3018" s="314"/>
    </row>
    <row r="3019" spans="16:21">
      <c r="P3019" s="223"/>
      <c r="Q3019" s="223"/>
      <c r="R3019" s="223"/>
      <c r="S3019" s="223"/>
      <c r="T3019" s="223"/>
      <c r="U3019" s="314"/>
    </row>
    <row r="3020" spans="16:21">
      <c r="P3020" s="223"/>
      <c r="Q3020" s="223"/>
      <c r="R3020" s="223"/>
      <c r="S3020" s="223"/>
      <c r="T3020" s="223"/>
      <c r="U3020" s="314"/>
    </row>
    <row r="3021" spans="16:21">
      <c r="P3021" s="223"/>
      <c r="Q3021" s="223"/>
      <c r="R3021" s="223"/>
      <c r="S3021" s="223"/>
      <c r="T3021" s="223"/>
      <c r="U3021" s="314"/>
    </row>
    <row r="3022" spans="16:21">
      <c r="P3022" s="223"/>
      <c r="Q3022" s="223"/>
      <c r="R3022" s="223"/>
      <c r="S3022" s="223"/>
      <c r="T3022" s="223"/>
      <c r="U3022" s="314"/>
    </row>
    <row r="3023" spans="16:21">
      <c r="P3023" s="223"/>
      <c r="Q3023" s="223"/>
      <c r="R3023" s="223"/>
      <c r="S3023" s="223"/>
      <c r="T3023" s="223"/>
      <c r="U3023" s="314"/>
    </row>
    <row r="3024" spans="16:21">
      <c r="P3024" s="223"/>
      <c r="Q3024" s="223"/>
      <c r="R3024" s="223"/>
      <c r="S3024" s="223"/>
      <c r="T3024" s="223"/>
      <c r="U3024" s="314"/>
    </row>
    <row r="3025" spans="16:21">
      <c r="P3025" s="223"/>
      <c r="Q3025" s="223"/>
      <c r="R3025" s="223"/>
      <c r="S3025" s="223"/>
      <c r="T3025" s="223"/>
      <c r="U3025" s="314"/>
    </row>
    <row r="3026" spans="16:21">
      <c r="P3026" s="223"/>
      <c r="Q3026" s="223"/>
      <c r="R3026" s="223"/>
      <c r="S3026" s="223"/>
      <c r="T3026" s="223"/>
      <c r="U3026" s="314"/>
    </row>
    <row r="3027" spans="16:21">
      <c r="P3027" s="223"/>
      <c r="Q3027" s="223"/>
      <c r="R3027" s="223"/>
      <c r="S3027" s="223"/>
      <c r="T3027" s="223"/>
      <c r="U3027" s="314"/>
    </row>
    <row r="3028" spans="16:21">
      <c r="P3028" s="223"/>
      <c r="Q3028" s="223"/>
      <c r="R3028" s="223"/>
      <c r="S3028" s="223"/>
      <c r="T3028" s="223"/>
      <c r="U3028" s="314"/>
    </row>
    <row r="3029" spans="16:21">
      <c r="P3029" s="223"/>
      <c r="Q3029" s="223"/>
      <c r="R3029" s="223"/>
      <c r="S3029" s="223"/>
      <c r="T3029" s="223"/>
      <c r="U3029" s="314"/>
    </row>
    <row r="3030" spans="16:21">
      <c r="P3030" s="223"/>
      <c r="Q3030" s="223"/>
      <c r="R3030" s="223"/>
      <c r="S3030" s="223"/>
      <c r="T3030" s="223"/>
      <c r="U3030" s="314"/>
    </row>
    <row r="3031" spans="16:21">
      <c r="P3031" s="223"/>
      <c r="Q3031" s="223"/>
      <c r="R3031" s="223"/>
      <c r="S3031" s="223"/>
      <c r="T3031" s="223"/>
      <c r="U3031" s="314"/>
    </row>
    <row r="3032" spans="16:21">
      <c r="P3032" s="223"/>
      <c r="Q3032" s="223"/>
      <c r="R3032" s="223"/>
      <c r="S3032" s="223"/>
      <c r="T3032" s="223"/>
      <c r="U3032" s="314"/>
    </row>
    <row r="3033" spans="16:21">
      <c r="P3033" s="223"/>
      <c r="Q3033" s="223"/>
      <c r="R3033" s="223"/>
      <c r="S3033" s="223"/>
      <c r="T3033" s="223"/>
      <c r="U3033" s="314"/>
    </row>
    <row r="3034" spans="16:21">
      <c r="P3034" s="223"/>
      <c r="Q3034" s="223"/>
      <c r="R3034" s="223"/>
      <c r="S3034" s="223"/>
      <c r="T3034" s="223"/>
      <c r="U3034" s="314"/>
    </row>
    <row r="3035" spans="16:21">
      <c r="P3035" s="223"/>
      <c r="Q3035" s="223"/>
      <c r="R3035" s="223"/>
      <c r="S3035" s="223"/>
      <c r="T3035" s="223"/>
      <c r="U3035" s="314"/>
    </row>
    <row r="3036" spans="16:21">
      <c r="P3036" s="223"/>
      <c r="Q3036" s="223"/>
      <c r="R3036" s="223"/>
      <c r="S3036" s="223"/>
      <c r="T3036" s="223"/>
      <c r="U3036" s="314"/>
    </row>
    <row r="3037" spans="16:21">
      <c r="P3037" s="223"/>
      <c r="Q3037" s="223"/>
      <c r="R3037" s="223"/>
      <c r="S3037" s="223"/>
      <c r="T3037" s="223"/>
      <c r="U3037" s="314"/>
    </row>
    <row r="3038" spans="16:21">
      <c r="P3038" s="223"/>
      <c r="Q3038" s="223"/>
      <c r="R3038" s="223"/>
      <c r="S3038" s="223"/>
      <c r="T3038" s="223"/>
      <c r="U3038" s="314"/>
    </row>
    <row r="3039" spans="16:21">
      <c r="P3039" s="223"/>
      <c r="Q3039" s="223"/>
      <c r="R3039" s="223"/>
      <c r="S3039" s="223"/>
      <c r="T3039" s="223"/>
      <c r="U3039" s="314"/>
    </row>
    <row r="3040" spans="16:21">
      <c r="P3040" s="223"/>
      <c r="Q3040" s="223"/>
      <c r="R3040" s="223"/>
      <c r="S3040" s="223"/>
      <c r="T3040" s="223"/>
      <c r="U3040" s="314"/>
    </row>
    <row r="3041" spans="16:21">
      <c r="P3041" s="223"/>
      <c r="Q3041" s="223"/>
      <c r="R3041" s="223"/>
      <c r="S3041" s="223"/>
      <c r="T3041" s="223"/>
      <c r="U3041" s="314"/>
    </row>
    <row r="3042" spans="16:21">
      <c r="P3042" s="223"/>
      <c r="Q3042" s="223"/>
      <c r="R3042" s="223"/>
      <c r="S3042" s="223"/>
      <c r="T3042" s="223"/>
      <c r="U3042" s="314"/>
    </row>
    <row r="3043" spans="16:21">
      <c r="P3043" s="223"/>
      <c r="Q3043" s="223"/>
      <c r="R3043" s="223"/>
      <c r="S3043" s="223"/>
      <c r="T3043" s="223"/>
      <c r="U3043" s="314"/>
    </row>
    <row r="3044" spans="16:21">
      <c r="P3044" s="223"/>
      <c r="Q3044" s="223"/>
      <c r="R3044" s="223"/>
      <c r="S3044" s="223"/>
      <c r="T3044" s="223"/>
      <c r="U3044" s="314"/>
    </row>
    <row r="3045" spans="16:21">
      <c r="P3045" s="223"/>
      <c r="Q3045" s="223"/>
      <c r="R3045" s="223"/>
      <c r="S3045" s="223"/>
      <c r="T3045" s="223"/>
      <c r="U3045" s="314"/>
    </row>
    <row r="3046" spans="16:21">
      <c r="P3046" s="223"/>
      <c r="Q3046" s="223"/>
      <c r="R3046" s="223"/>
      <c r="S3046" s="223"/>
      <c r="T3046" s="223"/>
      <c r="U3046" s="314"/>
    </row>
    <row r="3047" spans="16:21">
      <c r="P3047" s="223"/>
      <c r="Q3047" s="223"/>
      <c r="R3047" s="223"/>
      <c r="S3047" s="223"/>
      <c r="T3047" s="223"/>
      <c r="U3047" s="314"/>
    </row>
    <row r="3048" spans="16:21">
      <c r="P3048" s="223"/>
      <c r="Q3048" s="223"/>
      <c r="R3048" s="223"/>
      <c r="S3048" s="223"/>
      <c r="T3048" s="223"/>
      <c r="U3048" s="314"/>
    </row>
    <row r="3049" spans="16:21">
      <c r="P3049" s="223"/>
      <c r="Q3049" s="223"/>
      <c r="R3049" s="223"/>
      <c r="S3049" s="223"/>
      <c r="T3049" s="223"/>
      <c r="U3049" s="314"/>
    </row>
    <row r="3050" spans="16:21">
      <c r="P3050" s="223"/>
      <c r="Q3050" s="223"/>
      <c r="R3050" s="223"/>
      <c r="S3050" s="223"/>
      <c r="T3050" s="223"/>
      <c r="U3050" s="314"/>
    </row>
    <row r="3051" spans="16:21">
      <c r="P3051" s="223"/>
      <c r="Q3051" s="223"/>
      <c r="R3051" s="223"/>
      <c r="S3051" s="223"/>
      <c r="T3051" s="223"/>
      <c r="U3051" s="314"/>
    </row>
    <row r="3052" spans="16:21">
      <c r="P3052" s="223"/>
      <c r="Q3052" s="223"/>
      <c r="R3052" s="223"/>
      <c r="S3052" s="223"/>
      <c r="T3052" s="223"/>
      <c r="U3052" s="314"/>
    </row>
    <row r="3053" spans="16:21">
      <c r="P3053" s="223"/>
      <c r="Q3053" s="223"/>
      <c r="R3053" s="223"/>
      <c r="S3053" s="223"/>
      <c r="T3053" s="223"/>
      <c r="U3053" s="314"/>
    </row>
    <row r="3054" spans="16:21">
      <c r="P3054" s="223"/>
      <c r="Q3054" s="223"/>
      <c r="R3054" s="223"/>
      <c r="S3054" s="223"/>
      <c r="T3054" s="223"/>
      <c r="U3054" s="314"/>
    </row>
    <row r="3055" spans="16:21">
      <c r="P3055" s="223"/>
      <c r="Q3055" s="223"/>
      <c r="R3055" s="223"/>
      <c r="S3055" s="223"/>
      <c r="T3055" s="223"/>
      <c r="U3055" s="314"/>
    </row>
    <row r="3056" spans="16:21">
      <c r="P3056" s="223"/>
      <c r="Q3056" s="223"/>
      <c r="R3056" s="223"/>
      <c r="S3056" s="223"/>
      <c r="T3056" s="223"/>
      <c r="U3056" s="314"/>
    </row>
    <row r="3057" spans="16:21">
      <c r="P3057" s="223"/>
      <c r="Q3057" s="223"/>
      <c r="R3057" s="223"/>
      <c r="S3057" s="223"/>
      <c r="T3057" s="223"/>
      <c r="U3057" s="314"/>
    </row>
    <row r="3058" spans="16:21">
      <c r="P3058" s="223"/>
      <c r="Q3058" s="223"/>
      <c r="R3058" s="223"/>
      <c r="S3058" s="223"/>
      <c r="T3058" s="223"/>
      <c r="U3058" s="314"/>
    </row>
    <row r="3059" spans="16:21">
      <c r="P3059" s="223"/>
      <c r="Q3059" s="223"/>
      <c r="R3059" s="223"/>
      <c r="S3059" s="223"/>
      <c r="T3059" s="223"/>
      <c r="U3059" s="314"/>
    </row>
    <row r="3060" spans="16:21">
      <c r="P3060" s="223"/>
      <c r="Q3060" s="223"/>
      <c r="R3060" s="223"/>
      <c r="S3060" s="223"/>
      <c r="T3060" s="223"/>
      <c r="U3060" s="314"/>
    </row>
    <row r="3061" spans="16:21">
      <c r="P3061" s="223"/>
      <c r="Q3061" s="223"/>
      <c r="R3061" s="223"/>
      <c r="S3061" s="223"/>
      <c r="T3061" s="223"/>
      <c r="U3061" s="314"/>
    </row>
    <row r="3062" spans="16:21">
      <c r="P3062" s="223"/>
      <c r="Q3062" s="223"/>
      <c r="R3062" s="223"/>
      <c r="S3062" s="223"/>
      <c r="T3062" s="223"/>
      <c r="U3062" s="314"/>
    </row>
    <row r="3063" spans="16:21">
      <c r="P3063" s="223"/>
      <c r="Q3063" s="223"/>
      <c r="R3063" s="223"/>
      <c r="S3063" s="223"/>
      <c r="T3063" s="223"/>
      <c r="U3063" s="314"/>
    </row>
    <row r="3064" spans="16:21">
      <c r="P3064" s="223"/>
      <c r="Q3064" s="223"/>
      <c r="R3064" s="223"/>
      <c r="S3064" s="223"/>
      <c r="T3064" s="223"/>
      <c r="U3064" s="314"/>
    </row>
    <row r="3065" spans="16:21">
      <c r="P3065" s="223"/>
      <c r="Q3065" s="223"/>
      <c r="R3065" s="223"/>
      <c r="S3065" s="223"/>
      <c r="T3065" s="223"/>
      <c r="U3065" s="314"/>
    </row>
    <row r="3066" spans="16:21">
      <c r="P3066" s="223"/>
      <c r="Q3066" s="223"/>
      <c r="R3066" s="223"/>
      <c r="S3066" s="223"/>
      <c r="T3066" s="223"/>
      <c r="U3066" s="314"/>
    </row>
    <row r="3067" spans="16:21">
      <c r="P3067" s="223"/>
      <c r="Q3067" s="223"/>
      <c r="R3067" s="223"/>
      <c r="S3067" s="223"/>
      <c r="T3067" s="223"/>
      <c r="U3067" s="314"/>
    </row>
    <row r="3068" spans="16:21">
      <c r="P3068" s="223"/>
      <c r="Q3068" s="223"/>
      <c r="R3068" s="223"/>
      <c r="S3068" s="223"/>
      <c r="T3068" s="223"/>
      <c r="U3068" s="314"/>
    </row>
    <row r="3069" spans="16:21">
      <c r="P3069" s="223"/>
      <c r="Q3069" s="223"/>
      <c r="R3069" s="223"/>
      <c r="S3069" s="223"/>
      <c r="T3069" s="223"/>
      <c r="U3069" s="314"/>
    </row>
    <row r="3070" spans="16:21">
      <c r="P3070" s="223"/>
      <c r="Q3070" s="223"/>
      <c r="R3070" s="223"/>
      <c r="S3070" s="223"/>
      <c r="T3070" s="223"/>
      <c r="U3070" s="314"/>
    </row>
    <row r="3071" spans="16:21">
      <c r="P3071" s="223"/>
      <c r="Q3071" s="223"/>
      <c r="R3071" s="223"/>
      <c r="S3071" s="223"/>
      <c r="T3071" s="223"/>
      <c r="U3071" s="314"/>
    </row>
    <row r="3072" spans="16:21">
      <c r="P3072" s="223"/>
      <c r="Q3072" s="223"/>
      <c r="R3072" s="223"/>
      <c r="S3072" s="223"/>
      <c r="T3072" s="223"/>
      <c r="U3072" s="314"/>
    </row>
    <row r="3073" spans="16:21">
      <c r="P3073" s="223"/>
      <c r="Q3073" s="223"/>
      <c r="R3073" s="223"/>
      <c r="S3073" s="223"/>
      <c r="T3073" s="223"/>
      <c r="U3073" s="314"/>
    </row>
    <row r="3074" spans="16:21">
      <c r="P3074" s="223"/>
      <c r="Q3074" s="223"/>
      <c r="R3074" s="223"/>
      <c r="S3074" s="223"/>
      <c r="T3074" s="223"/>
      <c r="U3074" s="314"/>
    </row>
    <row r="3075" spans="16:21">
      <c r="P3075" s="223"/>
      <c r="Q3075" s="223"/>
      <c r="R3075" s="223"/>
      <c r="S3075" s="223"/>
      <c r="T3075" s="223"/>
      <c r="U3075" s="314"/>
    </row>
    <row r="3076" spans="16:21">
      <c r="P3076" s="223"/>
      <c r="Q3076" s="223"/>
      <c r="R3076" s="223"/>
      <c r="S3076" s="223"/>
      <c r="T3076" s="223"/>
      <c r="U3076" s="314"/>
    </row>
    <row r="3077" spans="16:21">
      <c r="P3077" s="223"/>
      <c r="Q3077" s="223"/>
      <c r="R3077" s="223"/>
      <c r="S3077" s="223"/>
      <c r="T3077" s="223"/>
      <c r="U3077" s="314"/>
    </row>
    <row r="3078" spans="16:21">
      <c r="P3078" s="223"/>
      <c r="Q3078" s="223"/>
      <c r="R3078" s="223"/>
      <c r="S3078" s="223"/>
      <c r="T3078" s="223"/>
      <c r="U3078" s="314"/>
    </row>
    <row r="3079" spans="16:21">
      <c r="P3079" s="223"/>
      <c r="Q3079" s="223"/>
      <c r="R3079" s="223"/>
      <c r="S3079" s="223"/>
      <c r="T3079" s="223"/>
      <c r="U3079" s="314"/>
    </row>
    <row r="3080" spans="16:21">
      <c r="P3080" s="223"/>
      <c r="Q3080" s="223"/>
      <c r="R3080" s="223"/>
      <c r="S3080" s="223"/>
      <c r="T3080" s="223"/>
      <c r="U3080" s="314"/>
    </row>
    <row r="3081" spans="16:21">
      <c r="P3081" s="223"/>
      <c r="Q3081" s="223"/>
      <c r="R3081" s="223"/>
      <c r="S3081" s="223"/>
      <c r="T3081" s="223"/>
      <c r="U3081" s="314"/>
    </row>
    <row r="3082" spans="16:21">
      <c r="P3082" s="223"/>
      <c r="Q3082" s="223"/>
      <c r="R3082" s="223"/>
      <c r="S3082" s="223"/>
      <c r="T3082" s="223"/>
      <c r="U3082" s="314"/>
    </row>
    <row r="3083" spans="16:21">
      <c r="P3083" s="223"/>
      <c r="Q3083" s="223"/>
      <c r="R3083" s="223"/>
      <c r="S3083" s="223"/>
      <c r="T3083" s="223"/>
      <c r="U3083" s="314"/>
    </row>
    <row r="3084" spans="16:21">
      <c r="P3084" s="223"/>
      <c r="Q3084" s="223"/>
      <c r="R3084" s="223"/>
      <c r="S3084" s="223"/>
      <c r="T3084" s="223"/>
      <c r="U3084" s="314"/>
    </row>
    <row r="3085" spans="16:21">
      <c r="P3085" s="223"/>
      <c r="Q3085" s="223"/>
      <c r="R3085" s="223"/>
      <c r="S3085" s="223"/>
      <c r="T3085" s="223"/>
      <c r="U3085" s="314"/>
    </row>
    <row r="3086" spans="16:21">
      <c r="P3086" s="223"/>
      <c r="Q3086" s="223"/>
      <c r="R3086" s="223"/>
      <c r="S3086" s="223"/>
      <c r="T3086" s="223"/>
      <c r="U3086" s="314"/>
    </row>
    <row r="3087" spans="16:21">
      <c r="P3087" s="223"/>
      <c r="Q3087" s="223"/>
      <c r="R3087" s="223"/>
      <c r="S3087" s="223"/>
      <c r="T3087" s="223"/>
      <c r="U3087" s="314"/>
    </row>
    <row r="3088" spans="16:21">
      <c r="P3088" s="223"/>
      <c r="Q3088" s="223"/>
      <c r="R3088" s="223"/>
      <c r="S3088" s="223"/>
      <c r="T3088" s="223"/>
      <c r="U3088" s="314"/>
    </row>
    <row r="3089" spans="16:21">
      <c r="P3089" s="223"/>
      <c r="Q3089" s="223"/>
      <c r="R3089" s="223"/>
      <c r="S3089" s="223"/>
      <c r="T3089" s="223"/>
      <c r="U3089" s="314"/>
    </row>
    <row r="3090" spans="16:21">
      <c r="P3090" s="223"/>
      <c r="Q3090" s="223"/>
      <c r="R3090" s="223"/>
      <c r="S3090" s="223"/>
      <c r="T3090" s="223"/>
      <c r="U3090" s="314"/>
    </row>
    <row r="3091" spans="16:21">
      <c r="P3091" s="223"/>
      <c r="Q3091" s="223"/>
      <c r="R3091" s="223"/>
      <c r="S3091" s="223"/>
      <c r="T3091" s="223"/>
      <c r="U3091" s="314"/>
    </row>
    <row r="3092" spans="16:21">
      <c r="P3092" s="223"/>
      <c r="Q3092" s="223"/>
      <c r="R3092" s="223"/>
      <c r="S3092" s="223"/>
      <c r="T3092" s="223"/>
      <c r="U3092" s="314"/>
    </row>
    <row r="3093" spans="16:21">
      <c r="P3093" s="223"/>
      <c r="Q3093" s="223"/>
      <c r="R3093" s="223"/>
      <c r="S3093" s="223"/>
      <c r="T3093" s="223"/>
      <c r="U3093" s="314"/>
    </row>
    <row r="3094" spans="16:21">
      <c r="P3094" s="223"/>
      <c r="Q3094" s="223"/>
      <c r="R3094" s="223"/>
      <c r="S3094" s="223"/>
      <c r="T3094" s="223"/>
      <c r="U3094" s="314"/>
    </row>
    <row r="3095" spans="16:21">
      <c r="P3095" s="223"/>
      <c r="Q3095" s="223"/>
      <c r="R3095" s="223"/>
      <c r="S3095" s="223"/>
      <c r="T3095" s="223"/>
      <c r="U3095" s="314"/>
    </row>
    <row r="3096" spans="16:21">
      <c r="P3096" s="223"/>
      <c r="Q3096" s="223"/>
      <c r="R3096" s="223"/>
      <c r="S3096" s="223"/>
      <c r="T3096" s="223"/>
      <c r="U3096" s="314"/>
    </row>
    <row r="3097" spans="16:21">
      <c r="P3097" s="223"/>
      <c r="Q3097" s="223"/>
      <c r="R3097" s="223"/>
      <c r="S3097" s="223"/>
      <c r="T3097" s="223"/>
      <c r="U3097" s="314"/>
    </row>
    <row r="3098" spans="16:21">
      <c r="P3098" s="223"/>
      <c r="Q3098" s="223"/>
      <c r="R3098" s="223"/>
      <c r="S3098" s="223"/>
      <c r="T3098" s="223"/>
      <c r="U3098" s="314"/>
    </row>
    <row r="3099" spans="16:21">
      <c r="P3099" s="223"/>
      <c r="Q3099" s="223"/>
      <c r="R3099" s="223"/>
      <c r="S3099" s="223"/>
      <c r="T3099" s="223"/>
      <c r="U3099" s="314"/>
    </row>
    <row r="3100" spans="16:21">
      <c r="P3100" s="223"/>
      <c r="Q3100" s="223"/>
      <c r="R3100" s="223"/>
      <c r="S3100" s="223"/>
      <c r="T3100" s="223"/>
      <c r="U3100" s="314"/>
    </row>
    <row r="3101" spans="16:21">
      <c r="P3101" s="223"/>
      <c r="Q3101" s="223"/>
      <c r="R3101" s="223"/>
      <c r="S3101" s="223"/>
      <c r="T3101" s="223"/>
      <c r="U3101" s="314"/>
    </row>
    <row r="3102" spans="16:21">
      <c r="P3102" s="223"/>
      <c r="Q3102" s="223"/>
      <c r="R3102" s="223"/>
      <c r="S3102" s="223"/>
      <c r="T3102" s="223"/>
      <c r="U3102" s="314"/>
    </row>
    <row r="3103" spans="16:21">
      <c r="P3103" s="223"/>
      <c r="Q3103" s="223"/>
      <c r="R3103" s="223"/>
      <c r="S3103" s="223"/>
      <c r="T3103" s="223"/>
      <c r="U3103" s="314"/>
    </row>
    <row r="3104" spans="16:21">
      <c r="P3104" s="223"/>
      <c r="Q3104" s="223"/>
      <c r="R3104" s="223"/>
      <c r="S3104" s="223"/>
      <c r="T3104" s="223"/>
      <c r="U3104" s="314"/>
    </row>
    <row r="3105" spans="16:21">
      <c r="P3105" s="223"/>
      <c r="Q3105" s="223"/>
      <c r="R3105" s="223"/>
      <c r="S3105" s="223"/>
      <c r="T3105" s="223"/>
      <c r="U3105" s="314"/>
    </row>
    <row r="3106" spans="16:21">
      <c r="P3106" s="223"/>
      <c r="Q3106" s="223"/>
      <c r="R3106" s="223"/>
      <c r="S3106" s="223"/>
      <c r="T3106" s="223"/>
      <c r="U3106" s="314"/>
    </row>
    <row r="3107" spans="16:21">
      <c r="P3107" s="223"/>
      <c r="Q3107" s="223"/>
      <c r="R3107" s="223"/>
      <c r="S3107" s="223"/>
      <c r="T3107" s="223"/>
      <c r="U3107" s="314"/>
    </row>
    <row r="3108" spans="16:21">
      <c r="P3108" s="223"/>
      <c r="Q3108" s="223"/>
      <c r="R3108" s="223"/>
      <c r="S3108" s="223"/>
      <c r="T3108" s="223"/>
      <c r="U3108" s="314"/>
    </row>
    <row r="3109" spans="16:21">
      <c r="P3109" s="223"/>
      <c r="Q3109" s="223"/>
      <c r="R3109" s="223"/>
      <c r="S3109" s="223"/>
      <c r="T3109" s="223"/>
      <c r="U3109" s="314"/>
    </row>
    <row r="3110" spans="16:21">
      <c r="P3110" s="223"/>
      <c r="Q3110" s="223"/>
      <c r="R3110" s="223"/>
      <c r="S3110" s="223"/>
      <c r="T3110" s="223"/>
      <c r="U3110" s="314"/>
    </row>
    <row r="3111" spans="16:21">
      <c r="P3111" s="223"/>
      <c r="Q3111" s="223"/>
      <c r="R3111" s="223"/>
      <c r="S3111" s="223"/>
      <c r="T3111" s="223"/>
      <c r="U3111" s="314"/>
    </row>
    <row r="3112" spans="16:21">
      <c r="P3112" s="223"/>
      <c r="Q3112" s="223"/>
      <c r="R3112" s="223"/>
      <c r="S3112" s="223"/>
      <c r="T3112" s="223"/>
      <c r="U3112" s="314"/>
    </row>
    <row r="3113" spans="16:21">
      <c r="P3113" s="223"/>
      <c r="Q3113" s="223"/>
      <c r="R3113" s="223"/>
      <c r="S3113" s="223"/>
      <c r="T3113" s="223"/>
      <c r="U3113" s="314"/>
    </row>
    <row r="3114" spans="16:21">
      <c r="P3114" s="223"/>
      <c r="Q3114" s="223"/>
      <c r="R3114" s="223"/>
      <c r="S3114" s="223"/>
      <c r="T3114" s="223"/>
      <c r="U3114" s="314"/>
    </row>
    <row r="3115" spans="16:21">
      <c r="P3115" s="223"/>
      <c r="Q3115" s="223"/>
      <c r="R3115" s="223"/>
      <c r="S3115" s="223"/>
      <c r="T3115" s="223"/>
      <c r="U3115" s="314"/>
    </row>
    <row r="3116" spans="16:21">
      <c r="P3116" s="223"/>
      <c r="Q3116" s="223"/>
      <c r="R3116" s="223"/>
      <c r="S3116" s="223"/>
      <c r="T3116" s="223"/>
      <c r="U3116" s="314"/>
    </row>
    <row r="3117" spans="16:21">
      <c r="P3117" s="223"/>
      <c r="Q3117" s="223"/>
      <c r="R3117" s="223"/>
      <c r="S3117" s="223"/>
      <c r="T3117" s="223"/>
      <c r="U3117" s="314"/>
    </row>
    <row r="3118" spans="16:21">
      <c r="P3118" s="223"/>
      <c r="Q3118" s="223"/>
      <c r="R3118" s="223"/>
      <c r="S3118" s="223"/>
      <c r="T3118" s="223"/>
      <c r="U3118" s="314"/>
    </row>
    <row r="3119" spans="16:21">
      <c r="P3119" s="223"/>
      <c r="Q3119" s="223"/>
      <c r="R3119" s="223"/>
      <c r="S3119" s="223"/>
      <c r="T3119" s="223"/>
      <c r="U3119" s="314"/>
    </row>
    <row r="3120" spans="16:21">
      <c r="P3120" s="223"/>
      <c r="Q3120" s="223"/>
      <c r="R3120" s="223"/>
      <c r="S3120" s="223"/>
      <c r="T3120" s="223"/>
      <c r="U3120" s="314"/>
    </row>
    <row r="3121" spans="16:21">
      <c r="P3121" s="223"/>
      <c r="Q3121" s="223"/>
      <c r="R3121" s="223"/>
      <c r="S3121" s="223"/>
      <c r="T3121" s="223"/>
      <c r="U3121" s="314"/>
    </row>
    <row r="3122" spans="16:21">
      <c r="P3122" s="223"/>
      <c r="Q3122" s="223"/>
      <c r="R3122" s="223"/>
      <c r="S3122" s="223"/>
      <c r="T3122" s="223"/>
      <c r="U3122" s="314"/>
    </row>
    <row r="3123" spans="16:21">
      <c r="P3123" s="223"/>
      <c r="Q3123" s="223"/>
      <c r="R3123" s="223"/>
      <c r="S3123" s="223"/>
      <c r="T3123" s="223"/>
      <c r="U3123" s="314"/>
    </row>
    <row r="3124" spans="16:21">
      <c r="P3124" s="223"/>
      <c r="Q3124" s="223"/>
      <c r="R3124" s="223"/>
      <c r="S3124" s="223"/>
      <c r="T3124" s="223"/>
      <c r="U3124" s="314"/>
    </row>
    <row r="3125" spans="16:21">
      <c r="P3125" s="223"/>
      <c r="Q3125" s="223"/>
      <c r="R3125" s="223"/>
      <c r="S3125" s="223"/>
      <c r="T3125" s="223"/>
      <c r="U3125" s="314"/>
    </row>
    <row r="3126" spans="16:21">
      <c r="P3126" s="223"/>
      <c r="Q3126" s="223"/>
      <c r="R3126" s="223"/>
      <c r="S3126" s="223"/>
      <c r="T3126" s="223"/>
      <c r="U3126" s="314"/>
    </row>
    <row r="3127" spans="16:21">
      <c r="P3127" s="223"/>
      <c r="Q3127" s="223"/>
      <c r="R3127" s="223"/>
      <c r="S3127" s="223"/>
      <c r="T3127" s="223"/>
      <c r="U3127" s="314"/>
    </row>
    <row r="3128" spans="16:21">
      <c r="P3128" s="223"/>
      <c r="Q3128" s="223"/>
      <c r="R3128" s="223"/>
      <c r="S3128" s="223"/>
      <c r="T3128" s="223"/>
      <c r="U3128" s="314"/>
    </row>
    <row r="3129" spans="16:21">
      <c r="P3129" s="223"/>
      <c r="Q3129" s="223"/>
      <c r="R3129" s="223"/>
      <c r="S3129" s="223"/>
      <c r="T3129" s="223"/>
      <c r="U3129" s="314"/>
    </row>
    <row r="3130" spans="16:21">
      <c r="P3130" s="223"/>
      <c r="Q3130" s="223"/>
      <c r="R3130" s="223"/>
      <c r="S3130" s="223"/>
      <c r="T3130" s="223"/>
      <c r="U3130" s="314"/>
    </row>
    <row r="3131" spans="16:21">
      <c r="P3131" s="223"/>
      <c r="Q3131" s="223"/>
      <c r="R3131" s="223"/>
      <c r="S3131" s="223"/>
      <c r="T3131" s="223"/>
      <c r="U3131" s="314"/>
    </row>
    <row r="3132" spans="16:21">
      <c r="P3132" s="223"/>
      <c r="Q3132" s="223"/>
      <c r="R3132" s="223"/>
      <c r="S3132" s="223"/>
      <c r="T3132" s="223"/>
      <c r="U3132" s="314"/>
    </row>
    <row r="3133" spans="16:21">
      <c r="P3133" s="223"/>
      <c r="Q3133" s="223"/>
      <c r="R3133" s="223"/>
      <c r="S3133" s="223"/>
      <c r="T3133" s="223"/>
      <c r="U3133" s="314"/>
    </row>
    <row r="3134" spans="16:21">
      <c r="P3134" s="223"/>
      <c r="Q3134" s="223"/>
      <c r="R3134" s="223"/>
      <c r="S3134" s="223"/>
      <c r="T3134" s="223"/>
      <c r="U3134" s="314"/>
    </row>
    <row r="3135" spans="16:21">
      <c r="P3135" s="223"/>
      <c r="Q3135" s="223"/>
      <c r="R3135" s="223"/>
      <c r="S3135" s="223"/>
      <c r="T3135" s="223"/>
      <c r="U3135" s="314"/>
    </row>
    <row r="3136" spans="16:21">
      <c r="P3136" s="223"/>
      <c r="Q3136" s="223"/>
      <c r="R3136" s="223"/>
      <c r="S3136" s="223"/>
      <c r="T3136" s="223"/>
      <c r="U3136" s="314"/>
    </row>
    <row r="3137" spans="16:21">
      <c r="P3137" s="223"/>
      <c r="Q3137" s="223"/>
      <c r="R3137" s="223"/>
      <c r="S3137" s="223"/>
      <c r="T3137" s="223"/>
      <c r="U3137" s="314"/>
    </row>
    <row r="3138" spans="16:21">
      <c r="P3138" s="223"/>
      <c r="Q3138" s="223"/>
      <c r="R3138" s="223"/>
      <c r="S3138" s="223"/>
      <c r="T3138" s="223"/>
      <c r="U3138" s="314"/>
    </row>
    <row r="3139" spans="16:21">
      <c r="P3139" s="223"/>
      <c r="Q3139" s="223"/>
      <c r="R3139" s="223"/>
      <c r="S3139" s="223"/>
      <c r="T3139" s="223"/>
      <c r="U3139" s="314"/>
    </row>
    <row r="3140" spans="16:21">
      <c r="P3140" s="223"/>
      <c r="Q3140" s="223"/>
      <c r="R3140" s="223"/>
      <c r="S3140" s="223"/>
      <c r="T3140" s="223"/>
      <c r="U3140" s="314"/>
    </row>
    <row r="3141" spans="16:21">
      <c r="P3141" s="223"/>
      <c r="Q3141" s="223"/>
      <c r="R3141" s="223"/>
      <c r="S3141" s="223"/>
      <c r="T3141" s="223"/>
      <c r="U3141" s="314"/>
    </row>
    <row r="3142" spans="16:21">
      <c r="P3142" s="223"/>
      <c r="Q3142" s="223"/>
      <c r="R3142" s="223"/>
      <c r="S3142" s="223"/>
      <c r="T3142" s="223"/>
      <c r="U3142" s="314"/>
    </row>
    <row r="3143" spans="16:21">
      <c r="P3143" s="223"/>
      <c r="Q3143" s="223"/>
      <c r="R3143" s="223"/>
      <c r="S3143" s="223"/>
      <c r="T3143" s="223"/>
      <c r="U3143" s="314"/>
    </row>
    <row r="3144" spans="16:21">
      <c r="P3144" s="223"/>
      <c r="Q3144" s="223"/>
      <c r="R3144" s="223"/>
      <c r="S3144" s="223"/>
      <c r="T3144" s="223"/>
      <c r="U3144" s="314"/>
    </row>
    <row r="3145" spans="16:21">
      <c r="P3145" s="223"/>
      <c r="Q3145" s="223"/>
      <c r="R3145" s="223"/>
      <c r="S3145" s="223"/>
      <c r="T3145" s="223"/>
      <c r="U3145" s="314"/>
    </row>
    <row r="3146" spans="16:21">
      <c r="P3146" s="223"/>
      <c r="Q3146" s="223"/>
      <c r="R3146" s="223"/>
      <c r="S3146" s="223"/>
      <c r="T3146" s="223"/>
      <c r="U3146" s="314"/>
    </row>
    <row r="3147" spans="16:21">
      <c r="P3147" s="223"/>
      <c r="Q3147" s="223"/>
      <c r="R3147" s="223"/>
      <c r="S3147" s="223"/>
      <c r="T3147" s="223"/>
      <c r="U3147" s="314"/>
    </row>
    <row r="3148" spans="16:21">
      <c r="P3148" s="223"/>
      <c r="Q3148" s="223"/>
      <c r="R3148" s="223"/>
      <c r="S3148" s="223"/>
      <c r="T3148" s="223"/>
      <c r="U3148" s="314"/>
    </row>
    <row r="3149" spans="16:21">
      <c r="P3149" s="223"/>
      <c r="Q3149" s="223"/>
      <c r="R3149" s="223"/>
      <c r="S3149" s="223"/>
      <c r="T3149" s="223"/>
      <c r="U3149" s="314"/>
    </row>
    <row r="3150" spans="16:21">
      <c r="P3150" s="223"/>
      <c r="Q3150" s="223"/>
      <c r="R3150" s="223"/>
      <c r="S3150" s="223"/>
      <c r="T3150" s="223"/>
      <c r="U3150" s="314"/>
    </row>
    <row r="3151" spans="16:21">
      <c r="P3151" s="223"/>
      <c r="Q3151" s="223"/>
      <c r="R3151" s="223"/>
      <c r="S3151" s="223"/>
      <c r="T3151" s="223"/>
      <c r="U3151" s="314"/>
    </row>
    <row r="3152" spans="16:21">
      <c r="P3152" s="223"/>
      <c r="Q3152" s="223"/>
      <c r="R3152" s="223"/>
      <c r="S3152" s="223"/>
      <c r="T3152" s="223"/>
      <c r="U3152" s="314"/>
    </row>
    <row r="3153" spans="16:21">
      <c r="P3153" s="223"/>
      <c r="Q3153" s="223"/>
      <c r="R3153" s="223"/>
      <c r="S3153" s="223"/>
      <c r="T3153" s="223"/>
      <c r="U3153" s="314"/>
    </row>
    <row r="3154" spans="16:21">
      <c r="P3154" s="223"/>
      <c r="Q3154" s="223"/>
      <c r="R3154" s="223"/>
      <c r="S3154" s="223"/>
      <c r="T3154" s="223"/>
      <c r="U3154" s="314"/>
    </row>
    <row r="3155" spans="16:21">
      <c r="P3155" s="223"/>
      <c r="Q3155" s="223"/>
      <c r="R3155" s="223"/>
      <c r="S3155" s="223"/>
      <c r="T3155" s="223"/>
      <c r="U3155" s="314"/>
    </row>
    <row r="3156" spans="16:21">
      <c r="P3156" s="223"/>
      <c r="Q3156" s="223"/>
      <c r="R3156" s="223"/>
      <c r="S3156" s="223"/>
      <c r="T3156" s="223"/>
      <c r="U3156" s="314"/>
    </row>
    <row r="3157" spans="16:21">
      <c r="P3157" s="223"/>
      <c r="Q3157" s="223"/>
      <c r="R3157" s="223"/>
      <c r="S3157" s="223"/>
      <c r="T3157" s="223"/>
      <c r="U3157" s="314"/>
    </row>
    <row r="3158" spans="16:21">
      <c r="P3158" s="223"/>
      <c r="Q3158" s="223"/>
      <c r="R3158" s="223"/>
      <c r="S3158" s="223"/>
      <c r="T3158" s="223"/>
      <c r="U3158" s="314"/>
    </row>
    <row r="3159" spans="16:21">
      <c r="P3159" s="223"/>
      <c r="Q3159" s="223"/>
      <c r="R3159" s="223"/>
      <c r="S3159" s="223"/>
      <c r="T3159" s="223"/>
      <c r="U3159" s="314"/>
    </row>
    <row r="3160" spans="16:21">
      <c r="P3160" s="223"/>
      <c r="Q3160" s="223"/>
      <c r="R3160" s="223"/>
      <c r="S3160" s="223"/>
      <c r="T3160" s="223"/>
      <c r="U3160" s="314"/>
    </row>
    <row r="3161" spans="16:21">
      <c r="P3161" s="223"/>
      <c r="Q3161" s="223"/>
      <c r="R3161" s="223"/>
      <c r="S3161" s="223"/>
      <c r="T3161" s="223"/>
      <c r="U3161" s="314"/>
    </row>
    <row r="3162" spans="16:21">
      <c r="P3162" s="223"/>
      <c r="Q3162" s="223"/>
      <c r="R3162" s="223"/>
      <c r="S3162" s="223"/>
      <c r="T3162" s="223"/>
      <c r="U3162" s="314"/>
    </row>
    <row r="3163" spans="16:21">
      <c r="P3163" s="223"/>
      <c r="Q3163" s="223"/>
      <c r="R3163" s="223"/>
      <c r="S3163" s="223"/>
      <c r="T3163" s="223"/>
      <c r="U3163" s="314"/>
    </row>
    <row r="3164" spans="16:21">
      <c r="P3164" s="223"/>
      <c r="Q3164" s="223"/>
      <c r="R3164" s="223"/>
      <c r="S3164" s="223"/>
      <c r="T3164" s="223"/>
      <c r="U3164" s="314"/>
    </row>
    <row r="3165" spans="16:21">
      <c r="P3165" s="223"/>
      <c r="Q3165" s="223"/>
      <c r="R3165" s="223"/>
      <c r="S3165" s="223"/>
      <c r="T3165" s="223"/>
      <c r="U3165" s="314"/>
    </row>
    <row r="3166" spans="16:21">
      <c r="P3166" s="223"/>
      <c r="Q3166" s="223"/>
      <c r="R3166" s="223"/>
      <c r="S3166" s="223"/>
      <c r="T3166" s="223"/>
      <c r="U3166" s="314"/>
    </row>
    <row r="3167" spans="16:21">
      <c r="P3167" s="223"/>
      <c r="Q3167" s="223"/>
      <c r="R3167" s="223"/>
      <c r="S3167" s="223"/>
      <c r="T3167" s="223"/>
      <c r="U3167" s="314"/>
    </row>
    <row r="3168" spans="16:21">
      <c r="P3168" s="223"/>
      <c r="Q3168" s="223"/>
      <c r="R3168" s="223"/>
      <c r="S3168" s="223"/>
      <c r="T3168" s="223"/>
      <c r="U3168" s="314"/>
    </row>
    <row r="3169" spans="16:21">
      <c r="P3169" s="223"/>
      <c r="Q3169" s="223"/>
      <c r="R3169" s="223"/>
      <c r="S3169" s="223"/>
      <c r="T3169" s="223"/>
      <c r="U3169" s="314"/>
    </row>
    <row r="3170" spans="16:21">
      <c r="P3170" s="223"/>
      <c r="Q3170" s="223"/>
      <c r="R3170" s="223"/>
      <c r="S3170" s="223"/>
      <c r="T3170" s="223"/>
      <c r="U3170" s="314"/>
    </row>
    <row r="3171" spans="16:21">
      <c r="P3171" s="223"/>
      <c r="Q3171" s="223"/>
      <c r="R3171" s="223"/>
      <c r="S3171" s="223"/>
      <c r="T3171" s="223"/>
      <c r="U3171" s="314"/>
    </row>
    <row r="3172" spans="16:21">
      <c r="P3172" s="223"/>
      <c r="Q3172" s="223"/>
      <c r="R3172" s="223"/>
      <c r="S3172" s="223"/>
      <c r="T3172" s="223"/>
      <c r="U3172" s="314"/>
    </row>
    <row r="3173" spans="16:21">
      <c r="P3173" s="223"/>
      <c r="Q3173" s="223"/>
      <c r="R3173" s="223"/>
      <c r="S3173" s="223"/>
      <c r="T3173" s="223"/>
      <c r="U3173" s="314"/>
    </row>
    <row r="3174" spans="16:21">
      <c r="P3174" s="223"/>
      <c r="Q3174" s="223"/>
      <c r="R3174" s="223"/>
      <c r="S3174" s="223"/>
      <c r="T3174" s="223"/>
      <c r="U3174" s="314"/>
    </row>
    <row r="3175" spans="16:21">
      <c r="P3175" s="223"/>
      <c r="Q3175" s="223"/>
      <c r="R3175" s="223"/>
      <c r="S3175" s="223"/>
      <c r="T3175" s="223"/>
      <c r="U3175" s="314"/>
    </row>
    <row r="3176" spans="16:21">
      <c r="P3176" s="223"/>
      <c r="Q3176" s="223"/>
      <c r="R3176" s="223"/>
      <c r="S3176" s="223"/>
      <c r="T3176" s="223"/>
      <c r="U3176" s="314"/>
    </row>
    <row r="3177" spans="16:21">
      <c r="P3177" s="223"/>
      <c r="Q3177" s="223"/>
      <c r="R3177" s="223"/>
      <c r="S3177" s="223"/>
      <c r="T3177" s="223"/>
      <c r="U3177" s="314"/>
    </row>
    <row r="3178" spans="16:21">
      <c r="P3178" s="223"/>
      <c r="Q3178" s="223"/>
      <c r="R3178" s="223"/>
      <c r="S3178" s="223"/>
      <c r="T3178" s="223"/>
      <c r="U3178" s="314"/>
    </row>
    <row r="3179" spans="16:21">
      <c r="P3179" s="223"/>
      <c r="Q3179" s="223"/>
      <c r="R3179" s="223"/>
      <c r="S3179" s="223"/>
      <c r="T3179" s="223"/>
      <c r="U3179" s="314"/>
    </row>
    <row r="3180" spans="16:21">
      <c r="P3180" s="223"/>
      <c r="Q3180" s="223"/>
      <c r="R3180" s="223"/>
      <c r="S3180" s="223"/>
      <c r="T3180" s="223"/>
      <c r="U3180" s="314"/>
    </row>
    <row r="3181" spans="16:21">
      <c r="P3181" s="223"/>
      <c r="Q3181" s="223"/>
      <c r="R3181" s="223"/>
      <c r="S3181" s="223"/>
      <c r="T3181" s="223"/>
      <c r="U3181" s="314"/>
    </row>
    <row r="3182" spans="16:21">
      <c r="P3182" s="223"/>
      <c r="Q3182" s="223"/>
      <c r="R3182" s="223"/>
      <c r="S3182" s="223"/>
      <c r="T3182" s="223"/>
      <c r="U3182" s="314"/>
    </row>
    <row r="3183" spans="16:21">
      <c r="P3183" s="223"/>
      <c r="Q3183" s="223"/>
      <c r="R3183" s="223"/>
      <c r="S3183" s="223"/>
      <c r="T3183" s="223"/>
      <c r="U3183" s="314"/>
    </row>
    <row r="3184" spans="16:21">
      <c r="P3184" s="223"/>
      <c r="Q3184" s="223"/>
      <c r="R3184" s="223"/>
      <c r="S3184" s="223"/>
      <c r="T3184" s="223"/>
      <c r="U3184" s="314"/>
    </row>
    <row r="3185" spans="16:21">
      <c r="P3185" s="223"/>
      <c r="Q3185" s="223"/>
      <c r="R3185" s="223"/>
      <c r="S3185" s="223"/>
      <c r="T3185" s="223"/>
      <c r="U3185" s="314"/>
    </row>
    <row r="3186" spans="16:21">
      <c r="P3186" s="223"/>
      <c r="Q3186" s="223"/>
      <c r="R3186" s="223"/>
      <c r="S3186" s="223"/>
      <c r="T3186" s="223"/>
      <c r="U3186" s="314"/>
    </row>
    <row r="3187" spans="16:21">
      <c r="P3187" s="223"/>
      <c r="Q3187" s="223"/>
      <c r="R3187" s="223"/>
      <c r="S3187" s="223"/>
      <c r="T3187" s="223"/>
      <c r="U3187" s="314"/>
    </row>
    <row r="3188" spans="16:21">
      <c r="P3188" s="223"/>
      <c r="Q3188" s="223"/>
      <c r="R3188" s="223"/>
      <c r="S3188" s="223"/>
      <c r="T3188" s="223"/>
      <c r="U3188" s="314"/>
    </row>
    <row r="3189" spans="16:21">
      <c r="P3189" s="223"/>
      <c r="Q3189" s="223"/>
      <c r="R3189" s="223"/>
      <c r="S3189" s="223"/>
      <c r="T3189" s="223"/>
      <c r="U3189" s="314"/>
    </row>
    <row r="3190" spans="16:21">
      <c r="P3190" s="223"/>
      <c r="Q3190" s="223"/>
      <c r="R3190" s="223"/>
      <c r="S3190" s="223"/>
      <c r="T3190" s="223"/>
      <c r="U3190" s="314"/>
    </row>
    <row r="3191" spans="16:21">
      <c r="P3191" s="223"/>
      <c r="Q3191" s="223"/>
      <c r="R3191" s="223"/>
      <c r="S3191" s="223"/>
      <c r="T3191" s="223"/>
      <c r="U3191" s="314"/>
    </row>
    <row r="3192" spans="16:21">
      <c r="P3192" s="223"/>
      <c r="Q3192" s="223"/>
      <c r="R3192" s="223"/>
      <c r="S3192" s="223"/>
      <c r="T3192" s="223"/>
      <c r="U3192" s="314"/>
    </row>
    <row r="3193" spans="16:21">
      <c r="P3193" s="223"/>
      <c r="Q3193" s="223"/>
      <c r="R3193" s="223"/>
      <c r="S3193" s="223"/>
      <c r="T3193" s="223"/>
      <c r="U3193" s="314"/>
    </row>
    <row r="3194" spans="16:21">
      <c r="P3194" s="223"/>
      <c r="Q3194" s="223"/>
      <c r="R3194" s="223"/>
      <c r="S3194" s="223"/>
      <c r="T3194" s="223"/>
      <c r="U3194" s="314"/>
    </row>
    <row r="3195" spans="16:21">
      <c r="P3195" s="223"/>
      <c r="Q3195" s="223"/>
      <c r="R3195" s="223"/>
      <c r="S3195" s="223"/>
      <c r="T3195" s="223"/>
      <c r="U3195" s="314"/>
    </row>
    <row r="3196" spans="16:21">
      <c r="P3196" s="223"/>
      <c r="Q3196" s="223"/>
      <c r="R3196" s="223"/>
      <c r="S3196" s="223"/>
      <c r="T3196" s="223"/>
      <c r="U3196" s="314"/>
    </row>
    <row r="3197" spans="16:21">
      <c r="P3197" s="223"/>
      <c r="Q3197" s="223"/>
      <c r="R3197" s="223"/>
      <c r="S3197" s="223"/>
      <c r="T3197" s="223"/>
      <c r="U3197" s="314"/>
    </row>
    <row r="3198" spans="16:21">
      <c r="P3198" s="223"/>
      <c r="Q3198" s="223"/>
      <c r="R3198" s="223"/>
      <c r="S3198" s="223"/>
      <c r="T3198" s="223"/>
      <c r="U3198" s="314"/>
    </row>
    <row r="3199" spans="16:21">
      <c r="P3199" s="223"/>
      <c r="Q3199" s="223"/>
      <c r="R3199" s="223"/>
      <c r="S3199" s="223"/>
      <c r="T3199" s="223"/>
      <c r="U3199" s="314"/>
    </row>
    <row r="3200" spans="16:21">
      <c r="P3200" s="223"/>
      <c r="Q3200" s="223"/>
      <c r="R3200" s="223"/>
      <c r="S3200" s="223"/>
      <c r="T3200" s="223"/>
      <c r="U3200" s="314"/>
    </row>
    <row r="3201" spans="16:21">
      <c r="P3201" s="223"/>
      <c r="Q3201" s="223"/>
      <c r="R3201" s="223"/>
      <c r="S3201" s="223"/>
      <c r="T3201" s="223"/>
      <c r="U3201" s="314"/>
    </row>
    <row r="3202" spans="16:21">
      <c r="P3202" s="223"/>
      <c r="Q3202" s="223"/>
      <c r="R3202" s="223"/>
      <c r="S3202" s="223"/>
      <c r="T3202" s="223"/>
      <c r="U3202" s="314"/>
    </row>
    <row r="3203" spans="16:21">
      <c r="P3203" s="223"/>
      <c r="Q3203" s="223"/>
      <c r="R3203" s="223"/>
      <c r="S3203" s="223"/>
      <c r="T3203" s="223"/>
      <c r="U3203" s="314"/>
    </row>
    <row r="3204" spans="16:21">
      <c r="P3204" s="223"/>
      <c r="Q3204" s="223"/>
      <c r="R3204" s="223"/>
      <c r="S3204" s="223"/>
      <c r="T3204" s="223"/>
      <c r="U3204" s="314"/>
    </row>
    <row r="3205" spans="16:21">
      <c r="P3205" s="223"/>
      <c r="Q3205" s="223"/>
      <c r="R3205" s="223"/>
      <c r="S3205" s="223"/>
      <c r="T3205" s="223"/>
      <c r="U3205" s="314"/>
    </row>
    <row r="3206" spans="16:21">
      <c r="P3206" s="223"/>
      <c r="Q3206" s="223"/>
      <c r="R3206" s="223"/>
      <c r="S3206" s="223"/>
      <c r="T3206" s="223"/>
      <c r="U3206" s="314"/>
    </row>
    <row r="3207" spans="16:21">
      <c r="P3207" s="223"/>
      <c r="Q3207" s="223"/>
      <c r="R3207" s="223"/>
      <c r="S3207" s="223"/>
      <c r="T3207" s="223"/>
      <c r="U3207" s="314"/>
    </row>
    <row r="3208" spans="16:21">
      <c r="P3208" s="223"/>
      <c r="Q3208" s="223"/>
      <c r="R3208" s="223"/>
      <c r="S3208" s="223"/>
      <c r="T3208" s="223"/>
      <c r="U3208" s="314"/>
    </row>
    <row r="3209" spans="16:21">
      <c r="P3209" s="223"/>
      <c r="Q3209" s="223"/>
      <c r="R3209" s="223"/>
      <c r="S3209" s="223"/>
      <c r="T3209" s="223"/>
      <c r="U3209" s="314"/>
    </row>
    <row r="3210" spans="16:21">
      <c r="P3210" s="223"/>
      <c r="Q3210" s="223"/>
      <c r="R3210" s="223"/>
      <c r="S3210" s="223"/>
      <c r="T3210" s="223"/>
      <c r="U3210" s="314"/>
    </row>
    <row r="3211" spans="16:21">
      <c r="P3211" s="223"/>
      <c r="Q3211" s="223"/>
      <c r="R3211" s="223"/>
      <c r="S3211" s="223"/>
      <c r="T3211" s="223"/>
      <c r="U3211" s="314"/>
    </row>
    <row r="3212" spans="16:21">
      <c r="P3212" s="223"/>
      <c r="Q3212" s="223"/>
      <c r="R3212" s="223"/>
      <c r="S3212" s="223"/>
      <c r="T3212" s="223"/>
      <c r="U3212" s="314"/>
    </row>
    <row r="3213" spans="16:21">
      <c r="P3213" s="223"/>
      <c r="Q3213" s="223"/>
      <c r="R3213" s="223"/>
      <c r="S3213" s="223"/>
      <c r="T3213" s="223"/>
      <c r="U3213" s="314"/>
    </row>
    <row r="3214" spans="16:21">
      <c r="P3214" s="223"/>
      <c r="Q3214" s="223"/>
      <c r="R3214" s="223"/>
      <c r="S3214" s="223"/>
      <c r="T3214" s="223"/>
      <c r="U3214" s="314"/>
    </row>
    <row r="3215" spans="16:21">
      <c r="P3215" s="223"/>
      <c r="Q3215" s="223"/>
      <c r="R3215" s="223"/>
      <c r="S3215" s="223"/>
      <c r="T3215" s="223"/>
      <c r="U3215" s="314"/>
    </row>
    <row r="3216" spans="16:21">
      <c r="P3216" s="223"/>
      <c r="Q3216" s="223"/>
      <c r="R3216" s="223"/>
      <c r="S3216" s="223"/>
      <c r="T3216" s="223"/>
      <c r="U3216" s="314"/>
    </row>
    <row r="3217" spans="16:21">
      <c r="P3217" s="223"/>
      <c r="Q3217" s="223"/>
      <c r="R3217" s="223"/>
      <c r="S3217" s="223"/>
      <c r="T3217" s="223"/>
      <c r="U3217" s="314"/>
    </row>
    <row r="3218" spans="16:21">
      <c r="P3218" s="223"/>
      <c r="Q3218" s="223"/>
      <c r="R3218" s="223"/>
      <c r="S3218" s="223"/>
      <c r="T3218" s="223"/>
      <c r="U3218" s="314"/>
    </row>
    <row r="3219" spans="16:21">
      <c r="P3219" s="223"/>
      <c r="Q3219" s="223"/>
      <c r="R3219" s="223"/>
      <c r="S3219" s="223"/>
      <c r="T3219" s="223"/>
      <c r="U3219" s="314"/>
    </row>
    <row r="3220" spans="16:21">
      <c r="P3220" s="223"/>
      <c r="Q3220" s="223"/>
      <c r="R3220" s="223"/>
      <c r="S3220" s="223"/>
      <c r="T3220" s="223"/>
      <c r="U3220" s="314"/>
    </row>
    <row r="3221" spans="16:21">
      <c r="P3221" s="223"/>
      <c r="Q3221" s="223"/>
      <c r="R3221" s="223"/>
      <c r="S3221" s="223"/>
      <c r="T3221" s="223"/>
      <c r="U3221" s="314"/>
    </row>
    <row r="3222" spans="16:21">
      <c r="P3222" s="223"/>
      <c r="Q3222" s="223"/>
      <c r="R3222" s="223"/>
      <c r="S3222" s="223"/>
      <c r="T3222" s="223"/>
      <c r="U3222" s="314"/>
    </row>
    <row r="3223" spans="16:21">
      <c r="P3223" s="223"/>
      <c r="Q3223" s="223"/>
      <c r="R3223" s="223"/>
      <c r="S3223" s="223"/>
      <c r="T3223" s="223"/>
      <c r="U3223" s="314"/>
    </row>
    <row r="3224" spans="16:21">
      <c r="P3224" s="223"/>
      <c r="Q3224" s="223"/>
      <c r="R3224" s="223"/>
      <c r="S3224" s="223"/>
      <c r="T3224" s="223"/>
      <c r="U3224" s="314"/>
    </row>
    <row r="3225" spans="16:21">
      <c r="P3225" s="223"/>
      <c r="Q3225" s="223"/>
      <c r="R3225" s="223"/>
      <c r="S3225" s="223"/>
      <c r="T3225" s="223"/>
      <c r="U3225" s="314"/>
    </row>
    <row r="3226" spans="16:21">
      <c r="P3226" s="223"/>
      <c r="Q3226" s="223"/>
      <c r="R3226" s="223"/>
      <c r="S3226" s="223"/>
      <c r="T3226" s="223"/>
      <c r="U3226" s="314"/>
    </row>
    <row r="3227" spans="16:21">
      <c r="P3227" s="223"/>
      <c r="Q3227" s="223"/>
      <c r="R3227" s="223"/>
      <c r="S3227" s="223"/>
      <c r="T3227" s="223"/>
      <c r="U3227" s="314"/>
    </row>
    <row r="3228" spans="16:21">
      <c r="P3228" s="223"/>
      <c r="Q3228" s="223"/>
      <c r="R3228" s="223"/>
      <c r="S3228" s="223"/>
      <c r="T3228" s="223"/>
      <c r="U3228" s="314"/>
    </row>
    <row r="3229" spans="16:21">
      <c r="P3229" s="223"/>
      <c r="Q3229" s="223"/>
      <c r="R3229" s="223"/>
      <c r="S3229" s="223"/>
      <c r="T3229" s="223"/>
      <c r="U3229" s="314"/>
    </row>
    <row r="3230" spans="16:21">
      <c r="P3230" s="223"/>
      <c r="Q3230" s="223"/>
      <c r="R3230" s="223"/>
      <c r="S3230" s="223"/>
      <c r="T3230" s="223"/>
      <c r="U3230" s="314"/>
    </row>
    <row r="3231" spans="16:21">
      <c r="P3231" s="223"/>
      <c r="Q3231" s="223"/>
      <c r="R3231" s="223"/>
      <c r="S3231" s="223"/>
      <c r="T3231" s="223"/>
      <c r="U3231" s="314"/>
    </row>
    <row r="3232" spans="16:21">
      <c r="P3232" s="223"/>
      <c r="Q3232" s="223"/>
      <c r="R3232" s="223"/>
      <c r="S3232" s="223"/>
      <c r="T3232" s="223"/>
      <c r="U3232" s="314"/>
    </row>
    <row r="3233" spans="16:21">
      <c r="P3233" s="223"/>
      <c r="Q3233" s="223"/>
      <c r="R3233" s="223"/>
      <c r="S3233" s="223"/>
      <c r="T3233" s="223"/>
      <c r="U3233" s="314"/>
    </row>
    <row r="3234" spans="16:21">
      <c r="P3234" s="223"/>
      <c r="Q3234" s="223"/>
      <c r="R3234" s="223"/>
      <c r="S3234" s="223"/>
      <c r="T3234" s="223"/>
      <c r="U3234" s="314"/>
    </row>
    <row r="3235" spans="16:21">
      <c r="P3235" s="223"/>
      <c r="Q3235" s="223"/>
      <c r="R3235" s="223"/>
      <c r="S3235" s="223"/>
      <c r="T3235" s="223"/>
      <c r="U3235" s="314"/>
    </row>
    <row r="3236" spans="16:21">
      <c r="P3236" s="223"/>
      <c r="Q3236" s="223"/>
      <c r="R3236" s="223"/>
      <c r="S3236" s="223"/>
      <c r="T3236" s="223"/>
      <c r="U3236" s="314"/>
    </row>
    <row r="3237" spans="16:21">
      <c r="P3237" s="223"/>
      <c r="Q3237" s="223"/>
      <c r="R3237" s="223"/>
      <c r="S3237" s="223"/>
      <c r="T3237" s="223"/>
      <c r="U3237" s="314"/>
    </row>
    <row r="3238" spans="16:21">
      <c r="P3238" s="223"/>
      <c r="Q3238" s="223"/>
      <c r="R3238" s="223"/>
      <c r="S3238" s="223"/>
      <c r="T3238" s="223"/>
      <c r="U3238" s="314"/>
    </row>
    <row r="3239" spans="16:21">
      <c r="P3239" s="223"/>
      <c r="Q3239" s="223"/>
      <c r="R3239" s="223"/>
      <c r="S3239" s="223"/>
      <c r="T3239" s="223"/>
      <c r="U3239" s="314"/>
    </row>
    <row r="3240" spans="16:21">
      <c r="P3240" s="223"/>
      <c r="Q3240" s="223"/>
      <c r="R3240" s="223"/>
      <c r="S3240" s="223"/>
      <c r="T3240" s="223"/>
      <c r="U3240" s="314"/>
    </row>
    <row r="3241" spans="16:21">
      <c r="P3241" s="223"/>
      <c r="Q3241" s="223"/>
      <c r="R3241" s="223"/>
      <c r="S3241" s="223"/>
      <c r="T3241" s="223"/>
      <c r="U3241" s="314"/>
    </row>
    <row r="3242" spans="16:21">
      <c r="P3242" s="223"/>
      <c r="Q3242" s="223"/>
      <c r="R3242" s="223"/>
      <c r="S3242" s="223"/>
      <c r="T3242" s="223"/>
      <c r="U3242" s="314"/>
    </row>
    <row r="3243" spans="16:21">
      <c r="P3243" s="223"/>
      <c r="Q3243" s="223"/>
      <c r="R3243" s="223"/>
      <c r="S3243" s="223"/>
      <c r="T3243" s="223"/>
      <c r="U3243" s="314"/>
    </row>
    <row r="3244" spans="16:21">
      <c r="P3244" s="223"/>
      <c r="Q3244" s="223"/>
      <c r="R3244" s="223"/>
      <c r="S3244" s="223"/>
      <c r="T3244" s="223"/>
      <c r="U3244" s="314"/>
    </row>
    <row r="3245" spans="16:21">
      <c r="P3245" s="223"/>
      <c r="Q3245" s="223"/>
      <c r="R3245" s="223"/>
      <c r="S3245" s="223"/>
      <c r="T3245" s="223"/>
      <c r="U3245" s="314"/>
    </row>
    <row r="3246" spans="16:21">
      <c r="P3246" s="223"/>
      <c r="Q3246" s="223"/>
      <c r="R3246" s="223"/>
      <c r="S3246" s="223"/>
      <c r="T3246" s="223"/>
      <c r="U3246" s="314"/>
    </row>
    <row r="3247" spans="16:21">
      <c r="P3247" s="223"/>
      <c r="Q3247" s="223"/>
      <c r="R3247" s="223"/>
      <c r="S3247" s="223"/>
      <c r="T3247" s="223"/>
      <c r="U3247" s="314"/>
    </row>
    <row r="3248" spans="16:21">
      <c r="P3248" s="223"/>
      <c r="Q3248" s="223"/>
      <c r="R3248" s="223"/>
      <c r="S3248" s="223"/>
      <c r="T3248" s="223"/>
      <c r="U3248" s="314"/>
    </row>
    <row r="3249" spans="16:21">
      <c r="P3249" s="223"/>
      <c r="Q3249" s="223"/>
      <c r="R3249" s="223"/>
      <c r="S3249" s="223"/>
      <c r="T3249" s="223"/>
      <c r="U3249" s="314"/>
    </row>
    <row r="3250" spans="16:21">
      <c r="P3250" s="223"/>
      <c r="Q3250" s="223"/>
      <c r="R3250" s="223"/>
      <c r="S3250" s="223"/>
      <c r="T3250" s="223"/>
      <c r="U3250" s="314"/>
    </row>
    <row r="3251" spans="16:21">
      <c r="P3251" s="223"/>
      <c r="Q3251" s="223"/>
      <c r="R3251" s="223"/>
      <c r="S3251" s="223"/>
      <c r="T3251" s="223"/>
      <c r="U3251" s="314"/>
    </row>
    <row r="3252" spans="16:21">
      <c r="P3252" s="223"/>
      <c r="Q3252" s="223"/>
      <c r="R3252" s="223"/>
      <c r="S3252" s="223"/>
      <c r="T3252" s="223"/>
      <c r="U3252" s="314"/>
    </row>
    <row r="3253" spans="16:21">
      <c r="P3253" s="223"/>
      <c r="Q3253" s="223"/>
      <c r="R3253" s="223"/>
      <c r="S3253" s="223"/>
      <c r="T3253" s="223"/>
      <c r="U3253" s="314"/>
    </row>
    <row r="3254" spans="16:21">
      <c r="P3254" s="223"/>
      <c r="Q3254" s="223"/>
      <c r="R3254" s="223"/>
      <c r="S3254" s="223"/>
      <c r="T3254" s="223"/>
      <c r="U3254" s="314"/>
    </row>
    <row r="3255" spans="16:21">
      <c r="P3255" s="223"/>
      <c r="Q3255" s="223"/>
      <c r="R3255" s="223"/>
      <c r="S3255" s="223"/>
      <c r="T3255" s="223"/>
      <c r="U3255" s="314"/>
    </row>
    <row r="3256" spans="16:21">
      <c r="P3256" s="223"/>
      <c r="Q3256" s="223"/>
      <c r="R3256" s="223"/>
      <c r="S3256" s="223"/>
      <c r="T3256" s="223"/>
      <c r="U3256" s="314"/>
    </row>
    <row r="3257" spans="16:21">
      <c r="P3257" s="223"/>
      <c r="Q3257" s="223"/>
      <c r="R3257" s="223"/>
      <c r="S3257" s="223"/>
      <c r="T3257" s="223"/>
      <c r="U3257" s="314"/>
    </row>
    <row r="3258" spans="16:21">
      <c r="P3258" s="223"/>
      <c r="Q3258" s="223"/>
      <c r="R3258" s="223"/>
      <c r="S3258" s="223"/>
      <c r="T3258" s="223"/>
      <c r="U3258" s="314"/>
    </row>
    <row r="3259" spans="16:21">
      <c r="P3259" s="223"/>
      <c r="Q3259" s="223"/>
      <c r="R3259" s="223"/>
      <c r="S3259" s="223"/>
      <c r="T3259" s="223"/>
      <c r="U3259" s="314"/>
    </row>
    <row r="3260" spans="16:21">
      <c r="P3260" s="223"/>
      <c r="Q3260" s="223"/>
      <c r="R3260" s="223"/>
      <c r="S3260" s="223"/>
      <c r="T3260" s="223"/>
      <c r="U3260" s="314"/>
    </row>
    <row r="3261" spans="16:21">
      <c r="P3261" s="223"/>
      <c r="Q3261" s="223"/>
      <c r="R3261" s="223"/>
      <c r="S3261" s="223"/>
      <c r="T3261" s="223"/>
      <c r="U3261" s="314"/>
    </row>
    <row r="3262" spans="16:21">
      <c r="P3262" s="223"/>
      <c r="Q3262" s="223"/>
      <c r="R3262" s="223"/>
      <c r="S3262" s="223"/>
      <c r="T3262" s="223"/>
      <c r="U3262" s="314"/>
    </row>
    <row r="3263" spans="16:21">
      <c r="P3263" s="223"/>
      <c r="Q3263" s="223"/>
      <c r="R3263" s="223"/>
      <c r="S3263" s="223"/>
      <c r="T3263" s="223"/>
      <c r="U3263" s="314"/>
    </row>
    <row r="3264" spans="16:21">
      <c r="P3264" s="223"/>
      <c r="Q3264" s="223"/>
      <c r="R3264" s="223"/>
      <c r="S3264" s="223"/>
      <c r="T3264" s="223"/>
      <c r="U3264" s="314"/>
    </row>
    <row r="3265" spans="16:21">
      <c r="P3265" s="223"/>
      <c r="Q3265" s="223"/>
      <c r="R3265" s="223"/>
      <c r="S3265" s="223"/>
      <c r="T3265" s="223"/>
      <c r="U3265" s="314"/>
    </row>
    <row r="3266" spans="16:21">
      <c r="P3266" s="223"/>
      <c r="Q3266" s="223"/>
      <c r="R3266" s="223"/>
      <c r="S3266" s="223"/>
      <c r="T3266" s="223"/>
      <c r="U3266" s="314"/>
    </row>
    <row r="3267" spans="16:21">
      <c r="P3267" s="223"/>
      <c r="Q3267" s="223"/>
      <c r="R3267" s="223"/>
      <c r="S3267" s="223"/>
      <c r="T3267" s="223"/>
      <c r="U3267" s="314"/>
    </row>
    <row r="3268" spans="16:21">
      <c r="P3268" s="223"/>
      <c r="Q3268" s="223"/>
      <c r="R3268" s="223"/>
      <c r="S3268" s="223"/>
      <c r="T3268" s="223"/>
      <c r="U3268" s="314"/>
    </row>
    <row r="3269" spans="16:21">
      <c r="P3269" s="223"/>
      <c r="Q3269" s="223"/>
      <c r="R3269" s="223"/>
      <c r="S3269" s="223"/>
      <c r="T3269" s="223"/>
      <c r="U3269" s="314"/>
    </row>
    <row r="3270" spans="16:21">
      <c r="P3270" s="223"/>
      <c r="Q3270" s="223"/>
      <c r="R3270" s="223"/>
      <c r="S3270" s="223"/>
      <c r="T3270" s="223"/>
      <c r="U3270" s="314"/>
    </row>
    <row r="3271" spans="16:21">
      <c r="P3271" s="223"/>
      <c r="Q3271" s="223"/>
      <c r="R3271" s="223"/>
      <c r="S3271" s="223"/>
      <c r="T3271" s="223"/>
      <c r="U3271" s="314"/>
    </row>
    <row r="3272" spans="16:21">
      <c r="P3272" s="223"/>
      <c r="Q3272" s="223"/>
      <c r="R3272" s="223"/>
      <c r="S3272" s="223"/>
      <c r="T3272" s="223"/>
      <c r="U3272" s="314"/>
    </row>
    <row r="3273" spans="16:21">
      <c r="P3273" s="223"/>
      <c r="Q3273" s="223"/>
      <c r="R3273" s="223"/>
      <c r="S3273" s="223"/>
      <c r="T3273" s="223"/>
      <c r="U3273" s="314"/>
    </row>
    <row r="3274" spans="16:21">
      <c r="P3274" s="223"/>
      <c r="Q3274" s="223"/>
      <c r="R3274" s="223"/>
      <c r="S3274" s="223"/>
      <c r="T3274" s="223"/>
      <c r="U3274" s="314"/>
    </row>
    <row r="3275" spans="16:21">
      <c r="P3275" s="223"/>
      <c r="Q3275" s="223"/>
      <c r="R3275" s="223"/>
      <c r="S3275" s="223"/>
      <c r="T3275" s="223"/>
      <c r="U3275" s="314"/>
    </row>
    <row r="3276" spans="16:21">
      <c r="P3276" s="223"/>
      <c r="Q3276" s="223"/>
      <c r="R3276" s="223"/>
      <c r="S3276" s="223"/>
      <c r="T3276" s="223"/>
      <c r="U3276" s="314"/>
    </row>
    <row r="3277" spans="16:21">
      <c r="P3277" s="223"/>
      <c r="Q3277" s="223"/>
      <c r="R3277" s="223"/>
      <c r="S3277" s="223"/>
      <c r="T3277" s="223"/>
      <c r="U3277" s="314"/>
    </row>
    <row r="3278" spans="16:21">
      <c r="P3278" s="223"/>
      <c r="Q3278" s="223"/>
      <c r="R3278" s="223"/>
      <c r="S3278" s="223"/>
      <c r="T3278" s="223"/>
      <c r="U3278" s="314"/>
    </row>
    <row r="3279" spans="16:21">
      <c r="P3279" s="223"/>
      <c r="Q3279" s="223"/>
      <c r="R3279" s="223"/>
      <c r="S3279" s="223"/>
      <c r="T3279" s="223"/>
      <c r="U3279" s="314"/>
    </row>
    <row r="3280" spans="16:21">
      <c r="P3280" s="223"/>
      <c r="Q3280" s="223"/>
      <c r="R3280" s="223"/>
      <c r="S3280" s="223"/>
      <c r="T3280" s="223"/>
      <c r="U3280" s="314"/>
    </row>
    <row r="3281" spans="16:21">
      <c r="P3281" s="223"/>
      <c r="Q3281" s="223"/>
      <c r="R3281" s="223"/>
      <c r="S3281" s="223"/>
      <c r="T3281" s="223"/>
      <c r="U3281" s="314"/>
    </row>
    <row r="3282" spans="16:21">
      <c r="P3282" s="223"/>
      <c r="Q3282" s="223"/>
      <c r="R3282" s="223"/>
      <c r="S3282" s="223"/>
      <c r="T3282" s="223"/>
      <c r="U3282" s="314"/>
    </row>
    <row r="3283" spans="16:21">
      <c r="P3283" s="223"/>
      <c r="Q3283" s="223"/>
      <c r="R3283" s="223"/>
      <c r="S3283" s="223"/>
      <c r="T3283" s="223"/>
      <c r="U3283" s="314"/>
    </row>
    <row r="3284" spans="16:21">
      <c r="P3284" s="223"/>
      <c r="Q3284" s="223"/>
      <c r="R3284" s="223"/>
      <c r="S3284" s="223"/>
      <c r="T3284" s="223"/>
      <c r="U3284" s="314"/>
    </row>
    <row r="3285" spans="16:21">
      <c r="P3285" s="223"/>
      <c r="Q3285" s="223"/>
      <c r="R3285" s="223"/>
      <c r="S3285" s="223"/>
      <c r="T3285" s="223"/>
      <c r="U3285" s="314"/>
    </row>
    <row r="3286" spans="16:21">
      <c r="P3286" s="223"/>
      <c r="Q3286" s="223"/>
      <c r="R3286" s="223"/>
      <c r="S3286" s="223"/>
      <c r="T3286" s="223"/>
      <c r="U3286" s="314"/>
    </row>
    <row r="3287" spans="16:21">
      <c r="P3287" s="223"/>
      <c r="Q3287" s="223"/>
      <c r="R3287" s="223"/>
      <c r="S3287" s="223"/>
      <c r="T3287" s="223"/>
      <c r="U3287" s="314"/>
    </row>
    <row r="3288" spans="16:21">
      <c r="P3288" s="223"/>
      <c r="Q3288" s="223"/>
      <c r="R3288" s="223"/>
      <c r="S3288" s="223"/>
      <c r="T3288" s="223"/>
      <c r="U3288" s="314"/>
    </row>
    <row r="3289" spans="16:21">
      <c r="P3289" s="223"/>
      <c r="Q3289" s="223"/>
      <c r="R3289" s="223"/>
      <c r="S3289" s="223"/>
      <c r="T3289" s="223"/>
      <c r="U3289" s="314"/>
    </row>
    <row r="3290" spans="16:21">
      <c r="P3290" s="223"/>
      <c r="Q3290" s="223"/>
      <c r="R3290" s="223"/>
      <c r="S3290" s="223"/>
      <c r="T3290" s="223"/>
      <c r="U3290" s="314"/>
    </row>
    <row r="3291" spans="16:21">
      <c r="P3291" s="223"/>
      <c r="Q3291" s="223"/>
      <c r="R3291" s="223"/>
      <c r="S3291" s="223"/>
      <c r="T3291" s="223"/>
      <c r="U3291" s="314"/>
    </row>
    <row r="3292" spans="16:21">
      <c r="P3292" s="223"/>
      <c r="Q3292" s="223"/>
      <c r="R3292" s="223"/>
      <c r="S3292" s="223"/>
      <c r="T3292" s="223"/>
      <c r="U3292" s="314"/>
    </row>
    <row r="3293" spans="16:21">
      <c r="P3293" s="223"/>
      <c r="Q3293" s="223"/>
      <c r="R3293" s="223"/>
      <c r="S3293" s="223"/>
      <c r="T3293" s="223"/>
      <c r="U3293" s="314"/>
    </row>
    <row r="3294" spans="16:21">
      <c r="P3294" s="223"/>
      <c r="Q3294" s="223"/>
      <c r="R3294" s="223"/>
      <c r="S3294" s="223"/>
      <c r="T3294" s="223"/>
      <c r="U3294" s="314"/>
    </row>
    <row r="3295" spans="16:21">
      <c r="P3295" s="223"/>
      <c r="Q3295" s="223"/>
      <c r="R3295" s="223"/>
      <c r="S3295" s="223"/>
      <c r="T3295" s="223"/>
      <c r="U3295" s="314"/>
    </row>
    <row r="3296" spans="16:21">
      <c r="P3296" s="223"/>
      <c r="Q3296" s="223"/>
      <c r="R3296" s="223"/>
      <c r="S3296" s="223"/>
      <c r="T3296" s="223"/>
      <c r="U3296" s="314"/>
    </row>
    <row r="3297" spans="16:21">
      <c r="P3297" s="223"/>
      <c r="Q3297" s="223"/>
      <c r="R3297" s="223"/>
      <c r="S3297" s="223"/>
      <c r="T3297" s="223"/>
      <c r="U3297" s="314"/>
    </row>
    <row r="3298" spans="16:21">
      <c r="P3298" s="223"/>
      <c r="Q3298" s="223"/>
      <c r="R3298" s="223"/>
      <c r="S3298" s="223"/>
      <c r="T3298" s="223"/>
      <c r="U3298" s="314"/>
    </row>
    <row r="3299" spans="16:21">
      <c r="P3299" s="223"/>
      <c r="Q3299" s="223"/>
      <c r="R3299" s="223"/>
      <c r="S3299" s="223"/>
      <c r="T3299" s="223"/>
      <c r="U3299" s="314"/>
    </row>
    <row r="3300" spans="16:21">
      <c r="P3300" s="223"/>
      <c r="Q3300" s="223"/>
      <c r="R3300" s="223"/>
      <c r="S3300" s="223"/>
      <c r="T3300" s="223"/>
      <c r="U3300" s="314"/>
    </row>
    <row r="3301" spans="16:21">
      <c r="P3301" s="223"/>
      <c r="Q3301" s="223"/>
      <c r="R3301" s="223"/>
      <c r="S3301" s="223"/>
      <c r="T3301" s="223"/>
      <c r="U3301" s="314"/>
    </row>
    <row r="3302" spans="16:21">
      <c r="P3302" s="223"/>
      <c r="Q3302" s="223"/>
      <c r="R3302" s="223"/>
      <c r="S3302" s="223"/>
      <c r="T3302" s="223"/>
      <c r="U3302" s="314"/>
    </row>
    <row r="3303" spans="16:21">
      <c r="P3303" s="223"/>
      <c r="Q3303" s="223"/>
      <c r="R3303" s="223"/>
      <c r="S3303" s="223"/>
      <c r="T3303" s="223"/>
      <c r="U3303" s="314"/>
    </row>
    <row r="3304" spans="16:21">
      <c r="P3304" s="223"/>
      <c r="Q3304" s="223"/>
      <c r="R3304" s="223"/>
      <c r="S3304" s="223"/>
      <c r="T3304" s="223"/>
      <c r="U3304" s="314"/>
    </row>
    <row r="3305" spans="16:21">
      <c r="P3305" s="223"/>
      <c r="Q3305" s="223"/>
      <c r="R3305" s="223"/>
      <c r="S3305" s="223"/>
      <c r="T3305" s="223"/>
      <c r="U3305" s="314"/>
    </row>
    <row r="3306" spans="16:21">
      <c r="P3306" s="223"/>
      <c r="Q3306" s="223"/>
      <c r="R3306" s="223"/>
      <c r="S3306" s="223"/>
      <c r="T3306" s="223"/>
      <c r="U3306" s="314"/>
    </row>
    <row r="3307" spans="16:21">
      <c r="P3307" s="223"/>
      <c r="Q3307" s="223"/>
      <c r="R3307" s="223"/>
      <c r="S3307" s="223"/>
      <c r="T3307" s="223"/>
      <c r="U3307" s="314"/>
    </row>
    <row r="3308" spans="16:21">
      <c r="P3308" s="223"/>
      <c r="Q3308" s="223"/>
      <c r="R3308" s="223"/>
      <c r="S3308" s="223"/>
      <c r="T3308" s="223"/>
      <c r="U3308" s="314"/>
    </row>
    <row r="3309" spans="16:21">
      <c r="P3309" s="223"/>
      <c r="Q3309" s="223"/>
      <c r="R3309" s="223"/>
      <c r="S3309" s="223"/>
      <c r="T3309" s="223"/>
      <c r="U3309" s="314"/>
    </row>
    <row r="3310" spans="16:21">
      <c r="P3310" s="223"/>
      <c r="Q3310" s="223"/>
      <c r="R3310" s="223"/>
      <c r="S3310" s="223"/>
      <c r="T3310" s="223"/>
      <c r="U3310" s="314"/>
    </row>
    <row r="3311" spans="16:21">
      <c r="P3311" s="223"/>
      <c r="Q3311" s="223"/>
      <c r="R3311" s="223"/>
      <c r="S3311" s="223"/>
      <c r="T3311" s="223"/>
      <c r="U3311" s="314"/>
    </row>
    <row r="3312" spans="16:21">
      <c r="P3312" s="223"/>
      <c r="Q3312" s="223"/>
      <c r="R3312" s="223"/>
      <c r="S3312" s="223"/>
      <c r="T3312" s="223"/>
      <c r="U3312" s="314"/>
    </row>
    <row r="3313" spans="16:21">
      <c r="P3313" s="223"/>
      <c r="Q3313" s="223"/>
      <c r="R3313" s="223"/>
      <c r="S3313" s="223"/>
      <c r="T3313" s="223"/>
      <c r="U3313" s="314"/>
    </row>
    <row r="3314" spans="16:21">
      <c r="P3314" s="223"/>
      <c r="Q3314" s="223"/>
      <c r="R3314" s="223"/>
      <c r="S3314" s="223"/>
      <c r="T3314" s="223"/>
      <c r="U3314" s="314"/>
    </row>
    <row r="3315" spans="16:21">
      <c r="P3315" s="223"/>
      <c r="Q3315" s="223"/>
      <c r="R3315" s="223"/>
      <c r="S3315" s="223"/>
      <c r="T3315" s="223"/>
      <c r="U3315" s="314"/>
    </row>
    <row r="3316" spans="16:21">
      <c r="P3316" s="223"/>
      <c r="Q3316" s="223"/>
      <c r="R3316" s="223"/>
      <c r="S3316" s="223"/>
      <c r="T3316" s="223"/>
      <c r="U3316" s="314"/>
    </row>
    <row r="3317" spans="16:21">
      <c r="P3317" s="223"/>
      <c r="Q3317" s="223"/>
      <c r="R3317" s="223"/>
      <c r="S3317" s="223"/>
      <c r="T3317" s="223"/>
      <c r="U3317" s="314"/>
    </row>
    <row r="3318" spans="16:21">
      <c r="P3318" s="223"/>
      <c r="Q3318" s="223"/>
      <c r="R3318" s="223"/>
      <c r="S3318" s="223"/>
      <c r="T3318" s="223"/>
      <c r="U3318" s="314"/>
    </row>
    <row r="3319" spans="16:21">
      <c r="P3319" s="223"/>
      <c r="Q3319" s="223"/>
      <c r="R3319" s="223"/>
      <c r="S3319" s="223"/>
      <c r="T3319" s="223"/>
      <c r="U3319" s="314"/>
    </row>
    <row r="3320" spans="16:21">
      <c r="P3320" s="223"/>
      <c r="Q3320" s="223"/>
      <c r="R3320" s="223"/>
      <c r="S3320" s="223"/>
      <c r="T3320" s="223"/>
      <c r="U3320" s="314"/>
    </row>
    <row r="3321" spans="16:21">
      <c r="P3321" s="223"/>
      <c r="Q3321" s="223"/>
      <c r="R3321" s="223"/>
      <c r="S3321" s="223"/>
      <c r="T3321" s="223"/>
      <c r="U3321" s="314"/>
    </row>
    <row r="3322" spans="16:21">
      <c r="P3322" s="223"/>
      <c r="Q3322" s="223"/>
      <c r="R3322" s="223"/>
      <c r="S3322" s="223"/>
      <c r="T3322" s="223"/>
      <c r="U3322" s="314"/>
    </row>
    <row r="3323" spans="16:21">
      <c r="P3323" s="223"/>
      <c r="Q3323" s="223"/>
      <c r="R3323" s="223"/>
      <c r="S3323" s="223"/>
      <c r="T3323" s="223"/>
      <c r="U3323" s="314"/>
    </row>
    <row r="3324" spans="16:21">
      <c r="P3324" s="223"/>
      <c r="Q3324" s="223"/>
      <c r="R3324" s="223"/>
      <c r="S3324" s="223"/>
      <c r="T3324" s="223"/>
      <c r="U3324" s="314"/>
    </row>
    <row r="3325" spans="16:21">
      <c r="P3325" s="223"/>
      <c r="Q3325" s="223"/>
      <c r="R3325" s="223"/>
      <c r="S3325" s="223"/>
      <c r="T3325" s="223"/>
      <c r="U3325" s="314"/>
    </row>
    <row r="3326" spans="16:21">
      <c r="P3326" s="223"/>
      <c r="Q3326" s="223"/>
      <c r="R3326" s="223"/>
      <c r="S3326" s="223"/>
      <c r="T3326" s="223"/>
      <c r="U3326" s="314"/>
    </row>
    <row r="3327" spans="16:21">
      <c r="P3327" s="223"/>
      <c r="Q3327" s="223"/>
      <c r="R3327" s="223"/>
      <c r="S3327" s="223"/>
      <c r="T3327" s="223"/>
      <c r="U3327" s="314"/>
    </row>
    <row r="3328" spans="16:21">
      <c r="P3328" s="223"/>
      <c r="Q3328" s="223"/>
      <c r="R3328" s="223"/>
      <c r="S3328" s="223"/>
      <c r="T3328" s="223"/>
      <c r="U3328" s="314"/>
    </row>
    <row r="3329" spans="16:21">
      <c r="P3329" s="223"/>
      <c r="Q3329" s="223"/>
      <c r="R3329" s="223"/>
      <c r="S3329" s="223"/>
      <c r="T3329" s="223"/>
      <c r="U3329" s="314"/>
    </row>
    <row r="3330" spans="16:21">
      <c r="P3330" s="223"/>
      <c r="Q3330" s="223"/>
      <c r="R3330" s="223"/>
      <c r="S3330" s="223"/>
      <c r="T3330" s="223"/>
      <c r="U3330" s="314"/>
    </row>
    <row r="3331" spans="16:21">
      <c r="P3331" s="223"/>
      <c r="Q3331" s="223"/>
      <c r="R3331" s="223"/>
      <c r="S3331" s="223"/>
      <c r="T3331" s="223"/>
      <c r="U3331" s="314"/>
    </row>
    <row r="3332" spans="16:21">
      <c r="P3332" s="223"/>
      <c r="Q3332" s="223"/>
      <c r="R3332" s="223"/>
      <c r="S3332" s="223"/>
      <c r="T3332" s="223"/>
      <c r="U3332" s="314"/>
    </row>
    <row r="3333" spans="16:21">
      <c r="P3333" s="223"/>
      <c r="Q3333" s="223"/>
      <c r="R3333" s="223"/>
      <c r="S3333" s="223"/>
      <c r="T3333" s="223"/>
      <c r="U3333" s="314"/>
    </row>
    <row r="3334" spans="16:21">
      <c r="P3334" s="223"/>
      <c r="Q3334" s="223"/>
      <c r="R3334" s="223"/>
      <c r="S3334" s="223"/>
      <c r="T3334" s="223"/>
      <c r="U3334" s="314"/>
    </row>
    <row r="3335" spans="16:21">
      <c r="P3335" s="223"/>
      <c r="Q3335" s="223"/>
      <c r="R3335" s="223"/>
      <c r="S3335" s="223"/>
      <c r="T3335" s="223"/>
      <c r="U3335" s="314"/>
    </row>
    <row r="3336" spans="16:21">
      <c r="P3336" s="223"/>
      <c r="Q3336" s="223"/>
      <c r="R3336" s="223"/>
      <c r="S3336" s="223"/>
      <c r="T3336" s="223"/>
      <c r="U3336" s="314"/>
    </row>
    <row r="3337" spans="16:21">
      <c r="P3337" s="223"/>
      <c r="Q3337" s="223"/>
      <c r="R3337" s="223"/>
      <c r="S3337" s="223"/>
      <c r="T3337" s="223"/>
      <c r="U3337" s="314"/>
    </row>
    <row r="3338" spans="16:21">
      <c r="P3338" s="223"/>
      <c r="Q3338" s="223"/>
      <c r="R3338" s="223"/>
      <c r="S3338" s="223"/>
      <c r="T3338" s="223"/>
      <c r="U3338" s="314"/>
    </row>
    <row r="3339" spans="16:21">
      <c r="P3339" s="223"/>
      <c r="Q3339" s="223"/>
      <c r="R3339" s="223"/>
      <c r="S3339" s="223"/>
      <c r="T3339" s="223"/>
      <c r="U3339" s="314"/>
    </row>
    <row r="3340" spans="16:21">
      <c r="P3340" s="223"/>
      <c r="Q3340" s="223"/>
      <c r="R3340" s="223"/>
      <c r="S3340" s="223"/>
      <c r="T3340" s="223"/>
      <c r="U3340" s="314"/>
    </row>
    <row r="3341" spans="16:21">
      <c r="P3341" s="223"/>
      <c r="Q3341" s="223"/>
      <c r="R3341" s="223"/>
      <c r="S3341" s="223"/>
      <c r="T3341" s="223"/>
      <c r="U3341" s="314"/>
    </row>
    <row r="3342" spans="16:21">
      <c r="P3342" s="223"/>
      <c r="Q3342" s="223"/>
      <c r="R3342" s="223"/>
      <c r="S3342" s="223"/>
      <c r="T3342" s="223"/>
      <c r="U3342" s="314"/>
    </row>
    <row r="3343" spans="16:21">
      <c r="P3343" s="223"/>
      <c r="Q3343" s="223"/>
      <c r="R3343" s="223"/>
      <c r="S3343" s="223"/>
      <c r="T3343" s="223"/>
      <c r="U3343" s="314"/>
    </row>
    <row r="3344" spans="16:21">
      <c r="P3344" s="223"/>
      <c r="Q3344" s="223"/>
      <c r="R3344" s="223"/>
      <c r="S3344" s="223"/>
      <c r="T3344" s="223"/>
      <c r="U3344" s="314"/>
    </row>
    <row r="3345" spans="16:21">
      <c r="P3345" s="223"/>
      <c r="Q3345" s="223"/>
      <c r="R3345" s="223"/>
      <c r="S3345" s="223"/>
      <c r="T3345" s="223"/>
      <c r="U3345" s="314"/>
    </row>
    <row r="3346" spans="16:21">
      <c r="P3346" s="223"/>
      <c r="Q3346" s="223"/>
      <c r="R3346" s="223"/>
      <c r="S3346" s="223"/>
      <c r="T3346" s="223"/>
      <c r="U3346" s="314"/>
    </row>
    <row r="3347" spans="16:21">
      <c r="P3347" s="223"/>
      <c r="Q3347" s="223"/>
      <c r="R3347" s="223"/>
      <c r="S3347" s="223"/>
      <c r="T3347" s="223"/>
      <c r="U3347" s="314"/>
    </row>
    <row r="3348" spans="16:21">
      <c r="P3348" s="223"/>
      <c r="Q3348" s="223"/>
      <c r="R3348" s="223"/>
      <c r="S3348" s="223"/>
      <c r="T3348" s="223"/>
      <c r="U3348" s="314"/>
    </row>
    <row r="3349" spans="16:21">
      <c r="P3349" s="223"/>
      <c r="Q3349" s="223"/>
      <c r="R3349" s="223"/>
      <c r="S3349" s="223"/>
      <c r="T3349" s="223"/>
      <c r="U3349" s="314"/>
    </row>
    <row r="3350" spans="16:21">
      <c r="P3350" s="223"/>
      <c r="Q3350" s="223"/>
      <c r="R3350" s="223"/>
      <c r="S3350" s="223"/>
      <c r="T3350" s="223"/>
      <c r="U3350" s="314"/>
    </row>
    <row r="3351" spans="16:21">
      <c r="P3351" s="223"/>
      <c r="Q3351" s="223"/>
      <c r="R3351" s="223"/>
      <c r="S3351" s="223"/>
      <c r="T3351" s="223"/>
      <c r="U3351" s="314"/>
    </row>
    <row r="3352" spans="16:21">
      <c r="P3352" s="223"/>
      <c r="Q3352" s="223"/>
      <c r="R3352" s="223"/>
      <c r="S3352" s="223"/>
      <c r="T3352" s="223"/>
      <c r="U3352" s="314"/>
    </row>
    <row r="3353" spans="16:21">
      <c r="P3353" s="223"/>
      <c r="Q3353" s="223"/>
      <c r="R3353" s="223"/>
      <c r="S3353" s="223"/>
      <c r="T3353" s="223"/>
      <c r="U3353" s="314"/>
    </row>
    <row r="3354" spans="16:21">
      <c r="P3354" s="223"/>
      <c r="Q3354" s="223"/>
      <c r="R3354" s="223"/>
      <c r="S3354" s="223"/>
      <c r="T3354" s="223"/>
      <c r="U3354" s="314"/>
    </row>
    <row r="3355" spans="16:21">
      <c r="P3355" s="223"/>
      <c r="Q3355" s="223"/>
      <c r="R3355" s="223"/>
      <c r="S3355" s="223"/>
      <c r="T3355" s="223"/>
      <c r="U3355" s="314"/>
    </row>
    <row r="3356" spans="16:21">
      <c r="P3356" s="223"/>
      <c r="Q3356" s="223"/>
      <c r="R3356" s="223"/>
      <c r="S3356" s="223"/>
      <c r="T3356" s="223"/>
      <c r="U3356" s="314"/>
    </row>
    <row r="3357" spans="16:21">
      <c r="P3357" s="223"/>
      <c r="Q3357" s="223"/>
      <c r="R3357" s="223"/>
      <c r="S3357" s="223"/>
      <c r="T3357" s="223"/>
      <c r="U3357" s="314"/>
    </row>
    <row r="3358" spans="16:21">
      <c r="P3358" s="223"/>
      <c r="Q3358" s="223"/>
      <c r="R3358" s="223"/>
      <c r="S3358" s="223"/>
      <c r="T3358" s="223"/>
      <c r="U3358" s="314"/>
    </row>
    <row r="3359" spans="16:21">
      <c r="P3359" s="223"/>
      <c r="Q3359" s="223"/>
      <c r="R3359" s="223"/>
      <c r="S3359" s="223"/>
      <c r="T3359" s="223"/>
      <c r="U3359" s="314"/>
    </row>
    <row r="3360" spans="16:21">
      <c r="P3360" s="223"/>
      <c r="Q3360" s="223"/>
      <c r="R3360" s="223"/>
      <c r="S3360" s="223"/>
      <c r="T3360" s="223"/>
      <c r="U3360" s="314"/>
    </row>
    <row r="3361" spans="16:21">
      <c r="P3361" s="223"/>
      <c r="Q3361" s="223"/>
      <c r="R3361" s="223"/>
      <c r="S3361" s="223"/>
      <c r="T3361" s="223"/>
      <c r="U3361" s="314"/>
    </row>
    <row r="3362" spans="16:21">
      <c r="P3362" s="223"/>
      <c r="Q3362" s="223"/>
      <c r="R3362" s="223"/>
      <c r="S3362" s="223"/>
      <c r="T3362" s="223"/>
      <c r="U3362" s="314"/>
    </row>
    <row r="3363" spans="16:21">
      <c r="P3363" s="223"/>
      <c r="Q3363" s="223"/>
      <c r="R3363" s="223"/>
      <c r="S3363" s="223"/>
      <c r="T3363" s="223"/>
      <c r="U3363" s="314"/>
    </row>
    <row r="3364" spans="16:21">
      <c r="P3364" s="223"/>
      <c r="Q3364" s="223"/>
      <c r="R3364" s="223"/>
      <c r="S3364" s="223"/>
      <c r="T3364" s="223"/>
      <c r="U3364" s="314"/>
    </row>
    <row r="3365" spans="16:21">
      <c r="P3365" s="223"/>
      <c r="Q3365" s="223"/>
      <c r="R3365" s="223"/>
      <c r="S3365" s="223"/>
      <c r="T3365" s="223"/>
      <c r="U3365" s="314"/>
    </row>
    <row r="3366" spans="16:21">
      <c r="P3366" s="223"/>
      <c r="Q3366" s="223"/>
      <c r="R3366" s="223"/>
      <c r="S3366" s="223"/>
      <c r="T3366" s="223"/>
      <c r="U3366" s="314"/>
    </row>
    <row r="3367" spans="16:21">
      <c r="P3367" s="223"/>
      <c r="Q3367" s="223"/>
      <c r="R3367" s="223"/>
      <c r="S3367" s="223"/>
      <c r="T3367" s="223"/>
      <c r="U3367" s="314"/>
    </row>
    <row r="3368" spans="16:21">
      <c r="P3368" s="223"/>
      <c r="Q3368" s="223"/>
      <c r="R3368" s="223"/>
      <c r="S3368" s="223"/>
      <c r="T3368" s="223"/>
      <c r="U3368" s="314"/>
    </row>
    <row r="3369" spans="16:21">
      <c r="P3369" s="223"/>
      <c r="Q3369" s="223"/>
      <c r="R3369" s="223"/>
      <c r="S3369" s="223"/>
      <c r="T3369" s="223"/>
      <c r="U3369" s="314"/>
    </row>
    <row r="3370" spans="16:21">
      <c r="P3370" s="223"/>
      <c r="Q3370" s="223"/>
      <c r="R3370" s="223"/>
      <c r="S3370" s="223"/>
      <c r="T3370" s="223"/>
      <c r="U3370" s="314"/>
    </row>
    <row r="3371" spans="16:21">
      <c r="P3371" s="223"/>
      <c r="Q3371" s="223"/>
      <c r="R3371" s="223"/>
      <c r="S3371" s="223"/>
      <c r="T3371" s="223"/>
      <c r="U3371" s="314"/>
    </row>
    <row r="3372" spans="16:21">
      <c r="P3372" s="223"/>
      <c r="Q3372" s="223"/>
      <c r="R3372" s="223"/>
      <c r="S3372" s="223"/>
      <c r="T3372" s="223"/>
      <c r="U3372" s="314"/>
    </row>
    <row r="3373" spans="16:21">
      <c r="P3373" s="223"/>
      <c r="Q3373" s="223"/>
      <c r="R3373" s="223"/>
      <c r="S3373" s="223"/>
      <c r="T3373" s="223"/>
      <c r="U3373" s="314"/>
    </row>
    <row r="3374" spans="16:21">
      <c r="P3374" s="223"/>
      <c r="Q3374" s="223"/>
      <c r="R3374" s="223"/>
      <c r="S3374" s="223"/>
      <c r="T3374" s="223"/>
      <c r="U3374" s="314"/>
    </row>
    <row r="3375" spans="16:21">
      <c r="P3375" s="223"/>
      <c r="Q3375" s="223"/>
      <c r="R3375" s="223"/>
      <c r="S3375" s="223"/>
      <c r="T3375" s="223"/>
      <c r="U3375" s="314"/>
    </row>
    <row r="3376" spans="16:21">
      <c r="P3376" s="223"/>
      <c r="Q3376" s="223"/>
      <c r="R3376" s="223"/>
      <c r="S3376" s="223"/>
      <c r="T3376" s="223"/>
      <c r="U3376" s="314"/>
    </row>
    <row r="3377" spans="16:21">
      <c r="P3377" s="223"/>
      <c r="Q3377" s="223"/>
      <c r="R3377" s="223"/>
      <c r="S3377" s="223"/>
      <c r="T3377" s="223"/>
      <c r="U3377" s="314"/>
    </row>
    <row r="3378" spans="16:21">
      <c r="P3378" s="223"/>
      <c r="Q3378" s="223"/>
      <c r="R3378" s="223"/>
      <c r="S3378" s="223"/>
      <c r="T3378" s="223"/>
      <c r="U3378" s="314"/>
    </row>
    <row r="3379" spans="16:21">
      <c r="P3379" s="223"/>
      <c r="Q3379" s="223"/>
      <c r="R3379" s="223"/>
      <c r="S3379" s="223"/>
      <c r="T3379" s="223"/>
      <c r="U3379" s="314"/>
    </row>
    <row r="3380" spans="16:21">
      <c r="P3380" s="223"/>
      <c r="Q3380" s="223"/>
      <c r="R3380" s="223"/>
      <c r="S3380" s="223"/>
      <c r="T3380" s="223"/>
      <c r="U3380" s="314"/>
    </row>
    <row r="3381" spans="16:21">
      <c r="P3381" s="223"/>
      <c r="Q3381" s="223"/>
      <c r="R3381" s="223"/>
      <c r="S3381" s="223"/>
      <c r="T3381" s="223"/>
      <c r="U3381" s="314"/>
    </row>
    <row r="3382" spans="16:21">
      <c r="P3382" s="223"/>
      <c r="Q3382" s="223"/>
      <c r="R3382" s="223"/>
      <c r="S3382" s="223"/>
      <c r="T3382" s="223"/>
      <c r="U3382" s="314"/>
    </row>
    <row r="3383" spans="16:21">
      <c r="P3383" s="223"/>
      <c r="Q3383" s="223"/>
      <c r="R3383" s="223"/>
      <c r="S3383" s="223"/>
      <c r="T3383" s="223"/>
      <c r="U3383" s="314"/>
    </row>
    <row r="3384" spans="16:21">
      <c r="P3384" s="223"/>
      <c r="Q3384" s="223"/>
      <c r="R3384" s="223"/>
      <c r="S3384" s="223"/>
      <c r="T3384" s="223"/>
      <c r="U3384" s="314"/>
    </row>
    <row r="3385" spans="16:21">
      <c r="P3385" s="223"/>
      <c r="Q3385" s="223"/>
      <c r="R3385" s="223"/>
      <c r="S3385" s="223"/>
      <c r="T3385" s="223"/>
      <c r="U3385" s="314"/>
    </row>
    <row r="3386" spans="16:21">
      <c r="P3386" s="223"/>
      <c r="Q3386" s="223"/>
      <c r="R3386" s="223"/>
      <c r="S3386" s="223"/>
      <c r="T3386" s="223"/>
      <c r="U3386" s="314"/>
    </row>
    <row r="3387" spans="16:21">
      <c r="P3387" s="223"/>
      <c r="Q3387" s="223"/>
      <c r="R3387" s="223"/>
      <c r="S3387" s="223"/>
      <c r="T3387" s="223"/>
      <c r="U3387" s="314"/>
    </row>
    <row r="3388" spans="16:21">
      <c r="P3388" s="223"/>
      <c r="Q3388" s="223"/>
      <c r="R3388" s="223"/>
      <c r="S3388" s="223"/>
      <c r="T3388" s="223"/>
      <c r="U3388" s="314"/>
    </row>
    <row r="3389" spans="16:21">
      <c r="P3389" s="223"/>
      <c r="Q3389" s="223"/>
      <c r="R3389" s="223"/>
      <c r="S3389" s="223"/>
      <c r="T3389" s="223"/>
      <c r="U3389" s="314"/>
    </row>
    <row r="3390" spans="16:21">
      <c r="P3390" s="223"/>
      <c r="Q3390" s="223"/>
      <c r="R3390" s="223"/>
      <c r="S3390" s="223"/>
      <c r="T3390" s="223"/>
      <c r="U3390" s="314"/>
    </row>
    <row r="3391" spans="16:21">
      <c r="P3391" s="223"/>
      <c r="Q3391" s="223"/>
      <c r="R3391" s="223"/>
      <c r="S3391" s="223"/>
      <c r="T3391" s="223"/>
      <c r="U3391" s="314"/>
    </row>
    <row r="3392" spans="16:21">
      <c r="P3392" s="223"/>
      <c r="Q3392" s="223"/>
      <c r="R3392" s="223"/>
      <c r="S3392" s="223"/>
      <c r="T3392" s="223"/>
      <c r="U3392" s="314"/>
    </row>
    <row r="3393" spans="16:21">
      <c r="P3393" s="223"/>
      <c r="Q3393" s="223"/>
      <c r="R3393" s="223"/>
      <c r="S3393" s="223"/>
      <c r="T3393" s="223"/>
      <c r="U3393" s="314"/>
    </row>
    <row r="3394" spans="16:21">
      <c r="P3394" s="223"/>
      <c r="Q3394" s="223"/>
      <c r="R3394" s="223"/>
      <c r="S3394" s="223"/>
      <c r="T3394" s="223"/>
      <c r="U3394" s="314"/>
    </row>
    <row r="3395" spans="16:21">
      <c r="P3395" s="223"/>
      <c r="Q3395" s="223"/>
      <c r="R3395" s="223"/>
      <c r="S3395" s="223"/>
      <c r="T3395" s="223"/>
      <c r="U3395" s="314"/>
    </row>
    <row r="3396" spans="16:21">
      <c r="P3396" s="223"/>
      <c r="Q3396" s="223"/>
      <c r="R3396" s="223"/>
      <c r="S3396" s="223"/>
      <c r="T3396" s="223"/>
      <c r="U3396" s="314"/>
    </row>
    <row r="3397" spans="16:21">
      <c r="P3397" s="223"/>
      <c r="Q3397" s="223"/>
      <c r="R3397" s="223"/>
      <c r="S3397" s="223"/>
      <c r="T3397" s="223"/>
      <c r="U3397" s="314"/>
    </row>
    <row r="3398" spans="16:21">
      <c r="P3398" s="223"/>
      <c r="Q3398" s="223"/>
      <c r="R3398" s="223"/>
      <c r="S3398" s="223"/>
      <c r="T3398" s="223"/>
      <c r="U3398" s="314"/>
    </row>
    <row r="3399" spans="16:21">
      <c r="P3399" s="223"/>
      <c r="Q3399" s="223"/>
      <c r="R3399" s="223"/>
      <c r="S3399" s="223"/>
      <c r="T3399" s="223"/>
      <c r="U3399" s="314"/>
    </row>
    <row r="3400" spans="16:21">
      <c r="P3400" s="223"/>
      <c r="Q3400" s="223"/>
      <c r="R3400" s="223"/>
      <c r="S3400" s="223"/>
      <c r="T3400" s="223"/>
      <c r="U3400" s="314"/>
    </row>
    <row r="3401" spans="16:21">
      <c r="P3401" s="223"/>
      <c r="Q3401" s="223"/>
      <c r="R3401" s="223"/>
      <c r="S3401" s="223"/>
      <c r="T3401" s="223"/>
      <c r="U3401" s="314"/>
    </row>
    <row r="3402" spans="16:21">
      <c r="P3402" s="223"/>
      <c r="Q3402" s="223"/>
      <c r="R3402" s="223"/>
      <c r="S3402" s="223"/>
      <c r="T3402" s="223"/>
      <c r="U3402" s="314"/>
    </row>
    <row r="3403" spans="16:21">
      <c r="P3403" s="223"/>
      <c r="Q3403" s="223"/>
      <c r="R3403" s="223"/>
      <c r="S3403" s="223"/>
      <c r="T3403" s="223"/>
      <c r="U3403" s="314"/>
    </row>
    <row r="3404" spans="16:21">
      <c r="P3404" s="223"/>
      <c r="Q3404" s="223"/>
      <c r="R3404" s="223"/>
      <c r="S3404" s="223"/>
      <c r="T3404" s="223"/>
      <c r="U3404" s="314"/>
    </row>
    <row r="3405" spans="16:21">
      <c r="P3405" s="223"/>
      <c r="Q3405" s="223"/>
      <c r="R3405" s="223"/>
      <c r="S3405" s="223"/>
      <c r="T3405" s="223"/>
      <c r="U3405" s="314"/>
    </row>
    <row r="3406" spans="16:21">
      <c r="P3406" s="223"/>
      <c r="Q3406" s="223"/>
      <c r="R3406" s="223"/>
      <c r="S3406" s="223"/>
      <c r="T3406" s="223"/>
      <c r="U3406" s="314"/>
    </row>
    <row r="3407" spans="16:21">
      <c r="P3407" s="223"/>
      <c r="Q3407" s="223"/>
      <c r="R3407" s="223"/>
      <c r="S3407" s="223"/>
      <c r="T3407" s="223"/>
      <c r="U3407" s="314"/>
    </row>
    <row r="3408" spans="16:21">
      <c r="P3408" s="223"/>
      <c r="Q3408" s="223"/>
      <c r="R3408" s="223"/>
      <c r="S3408" s="223"/>
      <c r="T3408" s="223"/>
      <c r="U3408" s="314"/>
    </row>
    <row r="3409" spans="16:21">
      <c r="P3409" s="223"/>
      <c r="Q3409" s="223"/>
      <c r="R3409" s="223"/>
      <c r="S3409" s="223"/>
      <c r="T3409" s="223"/>
      <c r="U3409" s="314"/>
    </row>
    <row r="3410" spans="16:21">
      <c r="P3410" s="223"/>
      <c r="Q3410" s="223"/>
      <c r="R3410" s="223"/>
      <c r="S3410" s="223"/>
      <c r="T3410" s="223"/>
      <c r="U3410" s="314"/>
    </row>
    <row r="3411" spans="16:21">
      <c r="P3411" s="223"/>
      <c r="Q3411" s="223"/>
      <c r="R3411" s="223"/>
      <c r="S3411" s="223"/>
      <c r="T3411" s="223"/>
      <c r="U3411" s="314"/>
    </row>
    <row r="3412" spans="16:21">
      <c r="P3412" s="223"/>
      <c r="Q3412" s="223"/>
      <c r="R3412" s="223"/>
      <c r="S3412" s="223"/>
      <c r="T3412" s="223"/>
      <c r="U3412" s="314"/>
    </row>
    <row r="3413" spans="16:21">
      <c r="P3413" s="223"/>
      <c r="Q3413" s="223"/>
      <c r="R3413" s="223"/>
      <c r="S3413" s="223"/>
      <c r="T3413" s="223"/>
      <c r="U3413" s="314"/>
    </row>
    <row r="3414" spans="16:21">
      <c r="P3414" s="223"/>
      <c r="Q3414" s="223"/>
      <c r="R3414" s="223"/>
      <c r="S3414" s="223"/>
      <c r="T3414" s="223"/>
      <c r="U3414" s="314"/>
    </row>
    <row r="3415" spans="16:21">
      <c r="P3415" s="223"/>
      <c r="Q3415" s="223"/>
      <c r="R3415" s="223"/>
      <c r="S3415" s="223"/>
      <c r="T3415" s="223"/>
      <c r="U3415" s="314"/>
    </row>
    <row r="3416" spans="16:21">
      <c r="P3416" s="223"/>
      <c r="Q3416" s="223"/>
      <c r="R3416" s="223"/>
      <c r="S3416" s="223"/>
      <c r="T3416" s="223"/>
      <c r="U3416" s="314"/>
    </row>
    <row r="3417" spans="16:21">
      <c r="P3417" s="223"/>
      <c r="Q3417" s="223"/>
      <c r="R3417" s="223"/>
      <c r="S3417" s="223"/>
      <c r="T3417" s="223"/>
      <c r="U3417" s="314"/>
    </row>
    <row r="3418" spans="16:21">
      <c r="P3418" s="223"/>
      <c r="Q3418" s="223"/>
      <c r="R3418" s="223"/>
      <c r="S3418" s="223"/>
      <c r="T3418" s="223"/>
      <c r="U3418" s="314"/>
    </row>
    <row r="3419" spans="16:21">
      <c r="P3419" s="223"/>
      <c r="Q3419" s="223"/>
      <c r="R3419" s="223"/>
      <c r="S3419" s="223"/>
      <c r="T3419" s="223"/>
      <c r="U3419" s="314"/>
    </row>
    <row r="3420" spans="16:21">
      <c r="P3420" s="223"/>
      <c r="Q3420" s="223"/>
      <c r="R3420" s="223"/>
      <c r="S3420" s="223"/>
      <c r="T3420" s="223"/>
      <c r="U3420" s="314"/>
    </row>
    <row r="3421" spans="16:21">
      <c r="P3421" s="223"/>
      <c r="Q3421" s="223"/>
      <c r="R3421" s="223"/>
      <c r="S3421" s="223"/>
      <c r="T3421" s="223"/>
      <c r="U3421" s="314"/>
    </row>
    <row r="3422" spans="16:21">
      <c r="P3422" s="223"/>
      <c r="Q3422" s="223"/>
      <c r="R3422" s="223"/>
      <c r="S3422" s="223"/>
      <c r="T3422" s="223"/>
      <c r="U3422" s="314"/>
    </row>
    <row r="3423" spans="16:21">
      <c r="P3423" s="223"/>
      <c r="Q3423" s="223"/>
      <c r="R3423" s="223"/>
      <c r="S3423" s="223"/>
      <c r="T3423" s="223"/>
      <c r="U3423" s="314"/>
    </row>
    <row r="3424" spans="16:21">
      <c r="P3424" s="223"/>
      <c r="Q3424" s="223"/>
      <c r="R3424" s="223"/>
      <c r="S3424" s="223"/>
      <c r="T3424" s="223"/>
      <c r="U3424" s="314"/>
    </row>
    <row r="3425" spans="16:21">
      <c r="P3425" s="223"/>
      <c r="Q3425" s="223"/>
      <c r="R3425" s="223"/>
      <c r="S3425" s="223"/>
      <c r="T3425" s="223"/>
      <c r="U3425" s="314"/>
    </row>
    <row r="3426" spans="16:21">
      <c r="P3426" s="223"/>
      <c r="Q3426" s="223"/>
      <c r="R3426" s="223"/>
      <c r="S3426" s="223"/>
      <c r="T3426" s="223"/>
      <c r="U3426" s="314"/>
    </row>
    <row r="3427" spans="16:21">
      <c r="P3427" s="223"/>
      <c r="Q3427" s="223"/>
      <c r="R3427" s="223"/>
      <c r="S3427" s="223"/>
      <c r="T3427" s="223"/>
      <c r="U3427" s="314"/>
    </row>
    <row r="3428" spans="16:21">
      <c r="P3428" s="223"/>
      <c r="Q3428" s="223"/>
      <c r="R3428" s="223"/>
      <c r="S3428" s="223"/>
      <c r="T3428" s="223"/>
      <c r="U3428" s="314"/>
    </row>
    <row r="3429" spans="16:21">
      <c r="P3429" s="223"/>
      <c r="Q3429" s="223"/>
      <c r="R3429" s="223"/>
      <c r="S3429" s="223"/>
      <c r="T3429" s="223"/>
      <c r="U3429" s="314"/>
    </row>
    <row r="3430" spans="16:21">
      <c r="P3430" s="223"/>
      <c r="Q3430" s="223"/>
      <c r="R3430" s="223"/>
      <c r="S3430" s="223"/>
      <c r="T3430" s="223"/>
      <c r="U3430" s="314"/>
    </row>
    <row r="3431" spans="16:21">
      <c r="P3431" s="223"/>
      <c r="Q3431" s="223"/>
      <c r="R3431" s="223"/>
      <c r="S3431" s="223"/>
      <c r="T3431" s="223"/>
      <c r="U3431" s="314"/>
    </row>
    <row r="3432" spans="16:21">
      <c r="P3432" s="223"/>
      <c r="Q3432" s="223"/>
      <c r="R3432" s="223"/>
      <c r="S3432" s="223"/>
      <c r="T3432" s="223"/>
      <c r="U3432" s="314"/>
    </row>
    <row r="3433" spans="16:21">
      <c r="P3433" s="223"/>
      <c r="Q3433" s="223"/>
      <c r="R3433" s="223"/>
      <c r="S3433" s="223"/>
      <c r="T3433" s="223"/>
      <c r="U3433" s="314"/>
    </row>
    <row r="3434" spans="16:21">
      <c r="P3434" s="223"/>
      <c r="Q3434" s="223"/>
      <c r="R3434" s="223"/>
      <c r="S3434" s="223"/>
      <c r="T3434" s="223"/>
      <c r="U3434" s="314"/>
    </row>
    <row r="3435" spans="16:21">
      <c r="P3435" s="223"/>
      <c r="Q3435" s="223"/>
      <c r="R3435" s="223"/>
      <c r="S3435" s="223"/>
      <c r="T3435" s="223"/>
      <c r="U3435" s="314"/>
    </row>
    <row r="3436" spans="16:21">
      <c r="P3436" s="223"/>
      <c r="Q3436" s="223"/>
      <c r="R3436" s="223"/>
      <c r="S3436" s="223"/>
      <c r="T3436" s="223"/>
      <c r="U3436" s="314"/>
    </row>
    <row r="3437" spans="16:21">
      <c r="P3437" s="223"/>
      <c r="Q3437" s="223"/>
      <c r="R3437" s="223"/>
      <c r="S3437" s="223"/>
      <c r="T3437" s="223"/>
      <c r="U3437" s="314"/>
    </row>
    <row r="3438" spans="16:21">
      <c r="P3438" s="223"/>
      <c r="Q3438" s="223"/>
      <c r="R3438" s="223"/>
      <c r="S3438" s="223"/>
      <c r="T3438" s="223"/>
      <c r="U3438" s="314"/>
    </row>
    <row r="3439" spans="16:21">
      <c r="P3439" s="223"/>
      <c r="Q3439" s="223"/>
      <c r="R3439" s="223"/>
      <c r="S3439" s="223"/>
      <c r="T3439" s="223"/>
      <c r="U3439" s="314"/>
    </row>
    <row r="3440" spans="16:21">
      <c r="P3440" s="223"/>
      <c r="Q3440" s="223"/>
      <c r="R3440" s="223"/>
      <c r="S3440" s="223"/>
      <c r="T3440" s="223"/>
      <c r="U3440" s="314"/>
    </row>
    <row r="3441" spans="16:21">
      <c r="P3441" s="223"/>
      <c r="Q3441" s="223"/>
      <c r="R3441" s="223"/>
      <c r="S3441" s="223"/>
      <c r="T3441" s="223"/>
      <c r="U3441" s="314"/>
    </row>
    <row r="3442" spans="16:21">
      <c r="P3442" s="223"/>
      <c r="Q3442" s="223"/>
      <c r="R3442" s="223"/>
      <c r="S3442" s="223"/>
      <c r="T3442" s="223"/>
      <c r="U3442" s="314"/>
    </row>
    <row r="3443" spans="16:21">
      <c r="P3443" s="223"/>
      <c r="Q3443" s="223"/>
      <c r="R3443" s="223"/>
      <c r="S3443" s="223"/>
      <c r="T3443" s="223"/>
      <c r="U3443" s="314"/>
    </row>
    <row r="3444" spans="16:21">
      <c r="P3444" s="223"/>
      <c r="Q3444" s="223"/>
      <c r="R3444" s="223"/>
      <c r="S3444" s="223"/>
      <c r="T3444" s="223"/>
      <c r="U3444" s="314"/>
    </row>
    <row r="3445" spans="16:21">
      <c r="P3445" s="223"/>
      <c r="Q3445" s="223"/>
      <c r="R3445" s="223"/>
      <c r="S3445" s="223"/>
      <c r="T3445" s="223"/>
      <c r="U3445" s="314"/>
    </row>
    <row r="3446" spans="16:21">
      <c r="P3446" s="223"/>
      <c r="Q3446" s="223"/>
      <c r="R3446" s="223"/>
      <c r="S3446" s="223"/>
      <c r="T3446" s="223"/>
      <c r="U3446" s="314"/>
    </row>
    <row r="3447" spans="16:21">
      <c r="P3447" s="223"/>
      <c r="Q3447" s="223"/>
      <c r="R3447" s="223"/>
      <c r="S3447" s="223"/>
      <c r="T3447" s="223"/>
      <c r="U3447" s="314"/>
    </row>
    <row r="3448" spans="16:21">
      <c r="P3448" s="223"/>
      <c r="Q3448" s="223"/>
      <c r="R3448" s="223"/>
      <c r="S3448" s="223"/>
      <c r="T3448" s="223"/>
      <c r="U3448" s="314"/>
    </row>
    <row r="3449" spans="16:21">
      <c r="P3449" s="223"/>
      <c r="Q3449" s="223"/>
      <c r="R3449" s="223"/>
      <c r="S3449" s="223"/>
      <c r="T3449" s="223"/>
      <c r="U3449" s="314"/>
    </row>
    <row r="3450" spans="16:21">
      <c r="P3450" s="223"/>
      <c r="Q3450" s="223"/>
      <c r="R3450" s="223"/>
      <c r="S3450" s="223"/>
      <c r="T3450" s="223"/>
      <c r="U3450" s="314"/>
    </row>
    <row r="3451" spans="16:21">
      <c r="P3451" s="223"/>
      <c r="Q3451" s="223"/>
      <c r="R3451" s="223"/>
      <c r="S3451" s="223"/>
      <c r="T3451" s="223"/>
      <c r="U3451" s="314"/>
    </row>
    <row r="3452" spans="16:21">
      <c r="P3452" s="223"/>
      <c r="Q3452" s="223"/>
      <c r="R3452" s="223"/>
      <c r="S3452" s="223"/>
      <c r="T3452" s="223"/>
      <c r="U3452" s="314"/>
    </row>
    <row r="3453" spans="16:21">
      <c r="P3453" s="223"/>
      <c r="Q3453" s="223"/>
      <c r="R3453" s="223"/>
      <c r="S3453" s="223"/>
      <c r="T3453" s="223"/>
      <c r="U3453" s="314"/>
    </row>
    <row r="3454" spans="16:21">
      <c r="P3454" s="223"/>
      <c r="Q3454" s="223"/>
      <c r="R3454" s="223"/>
      <c r="S3454" s="223"/>
      <c r="T3454" s="223"/>
      <c r="U3454" s="314"/>
    </row>
    <row r="3455" spans="16:21">
      <c r="P3455" s="223"/>
      <c r="Q3455" s="223"/>
      <c r="R3455" s="223"/>
      <c r="S3455" s="223"/>
      <c r="T3455" s="223"/>
      <c r="U3455" s="314"/>
    </row>
    <row r="3456" spans="16:21">
      <c r="P3456" s="223"/>
      <c r="Q3456" s="223"/>
      <c r="R3456" s="223"/>
      <c r="S3456" s="223"/>
      <c r="T3456" s="223"/>
      <c r="U3456" s="314"/>
    </row>
    <row r="3457" spans="16:21">
      <c r="P3457" s="223"/>
      <c r="Q3457" s="223"/>
      <c r="R3457" s="223"/>
      <c r="S3457" s="223"/>
      <c r="T3457" s="223"/>
      <c r="U3457" s="314"/>
    </row>
    <row r="3458" spans="16:21">
      <c r="P3458" s="223"/>
      <c r="Q3458" s="223"/>
      <c r="R3458" s="223"/>
      <c r="S3458" s="223"/>
      <c r="T3458" s="223"/>
      <c r="U3458" s="314"/>
    </row>
    <row r="3459" spans="16:21">
      <c r="P3459" s="223"/>
      <c r="Q3459" s="223"/>
      <c r="R3459" s="223"/>
      <c r="S3459" s="223"/>
      <c r="T3459" s="223"/>
      <c r="U3459" s="314"/>
    </row>
    <row r="3460" spans="16:21">
      <c r="P3460" s="223"/>
      <c r="Q3460" s="223"/>
      <c r="R3460" s="223"/>
      <c r="S3460" s="223"/>
      <c r="T3460" s="223"/>
      <c r="U3460" s="314"/>
    </row>
    <row r="3461" spans="16:21">
      <c r="P3461" s="223"/>
      <c r="Q3461" s="223"/>
      <c r="R3461" s="223"/>
      <c r="S3461" s="223"/>
      <c r="T3461" s="223"/>
      <c r="U3461" s="314"/>
    </row>
    <row r="3462" spans="16:21">
      <c r="P3462" s="223"/>
      <c r="Q3462" s="223"/>
      <c r="R3462" s="223"/>
      <c r="S3462" s="223"/>
      <c r="T3462" s="223"/>
      <c r="U3462" s="314"/>
    </row>
    <row r="3463" spans="16:21">
      <c r="P3463" s="223"/>
      <c r="Q3463" s="223"/>
      <c r="R3463" s="223"/>
      <c r="S3463" s="223"/>
      <c r="T3463" s="223"/>
      <c r="U3463" s="314"/>
    </row>
    <row r="3464" spans="16:21">
      <c r="P3464" s="223"/>
      <c r="Q3464" s="223"/>
      <c r="R3464" s="223"/>
      <c r="S3464" s="223"/>
      <c r="T3464" s="223"/>
      <c r="U3464" s="314"/>
    </row>
    <row r="3465" spans="16:21">
      <c r="P3465" s="223"/>
      <c r="Q3465" s="223"/>
      <c r="R3465" s="223"/>
      <c r="S3465" s="223"/>
      <c r="T3465" s="223"/>
      <c r="U3465" s="314"/>
    </row>
    <row r="3466" spans="16:21">
      <c r="P3466" s="223"/>
      <c r="Q3466" s="223"/>
      <c r="R3466" s="223"/>
      <c r="S3466" s="223"/>
      <c r="T3466" s="223"/>
      <c r="U3466" s="314"/>
    </row>
    <row r="3467" spans="16:21">
      <c r="P3467" s="223"/>
      <c r="Q3467" s="223"/>
      <c r="R3467" s="223"/>
      <c r="S3467" s="223"/>
      <c r="T3467" s="223"/>
      <c r="U3467" s="314"/>
    </row>
    <row r="3468" spans="16:21">
      <c r="P3468" s="223"/>
      <c r="Q3468" s="223"/>
      <c r="R3468" s="223"/>
      <c r="S3468" s="223"/>
      <c r="T3468" s="223"/>
      <c r="U3468" s="314"/>
    </row>
    <row r="3469" spans="16:21">
      <c r="P3469" s="223"/>
      <c r="Q3469" s="223"/>
      <c r="R3469" s="223"/>
      <c r="S3469" s="223"/>
      <c r="T3469" s="223"/>
      <c r="U3469" s="314"/>
    </row>
    <row r="3470" spans="16:21">
      <c r="P3470" s="223"/>
      <c r="Q3470" s="223"/>
      <c r="R3470" s="223"/>
      <c r="S3470" s="223"/>
      <c r="T3470" s="223"/>
      <c r="U3470" s="314"/>
    </row>
    <row r="3471" spans="16:21">
      <c r="P3471" s="223"/>
      <c r="Q3471" s="223"/>
      <c r="R3471" s="223"/>
      <c r="S3471" s="223"/>
      <c r="T3471" s="223"/>
      <c r="U3471" s="314"/>
    </row>
    <row r="3472" spans="16:21">
      <c r="P3472" s="223"/>
      <c r="Q3472" s="223"/>
      <c r="R3472" s="223"/>
      <c r="S3472" s="223"/>
      <c r="T3472" s="223"/>
      <c r="U3472" s="314"/>
    </row>
    <row r="3473" spans="16:21">
      <c r="P3473" s="223"/>
      <c r="Q3473" s="223"/>
      <c r="R3473" s="223"/>
      <c r="S3473" s="223"/>
      <c r="T3473" s="223"/>
      <c r="U3473" s="314"/>
    </row>
    <row r="3474" spans="16:21">
      <c r="P3474" s="223"/>
      <c r="Q3474" s="223"/>
      <c r="R3474" s="223"/>
      <c r="S3474" s="223"/>
      <c r="T3474" s="223"/>
      <c r="U3474" s="314"/>
    </row>
    <row r="3475" spans="16:21">
      <c r="P3475" s="223"/>
      <c r="Q3475" s="223"/>
      <c r="R3475" s="223"/>
      <c r="S3475" s="223"/>
      <c r="T3475" s="223"/>
      <c r="U3475" s="314"/>
    </row>
    <row r="3476" spans="16:21">
      <c r="P3476" s="223"/>
      <c r="Q3476" s="223"/>
      <c r="R3476" s="223"/>
      <c r="S3476" s="223"/>
      <c r="T3476" s="223"/>
      <c r="U3476" s="314"/>
    </row>
    <row r="3477" spans="16:21">
      <c r="P3477" s="223"/>
      <c r="Q3477" s="223"/>
      <c r="R3477" s="223"/>
      <c r="S3477" s="223"/>
      <c r="T3477" s="223"/>
      <c r="U3477" s="314"/>
    </row>
    <row r="3478" spans="16:21">
      <c r="P3478" s="223"/>
      <c r="Q3478" s="223"/>
      <c r="R3478" s="223"/>
      <c r="S3478" s="223"/>
      <c r="T3478" s="223"/>
      <c r="U3478" s="314"/>
    </row>
    <row r="3479" spans="16:21">
      <c r="P3479" s="223"/>
      <c r="Q3479" s="223"/>
      <c r="R3479" s="223"/>
      <c r="S3479" s="223"/>
      <c r="T3479" s="223"/>
      <c r="U3479" s="314"/>
    </row>
    <row r="3480" spans="16:21">
      <c r="P3480" s="223"/>
      <c r="Q3480" s="223"/>
      <c r="R3480" s="223"/>
      <c r="S3480" s="223"/>
      <c r="T3480" s="223"/>
      <c r="U3480" s="314"/>
    </row>
    <row r="3481" spans="16:21">
      <c r="P3481" s="223"/>
      <c r="Q3481" s="223"/>
      <c r="R3481" s="223"/>
      <c r="S3481" s="223"/>
      <c r="T3481" s="223"/>
      <c r="U3481" s="314"/>
    </row>
    <row r="3482" spans="16:21">
      <c r="P3482" s="223"/>
      <c r="Q3482" s="223"/>
      <c r="R3482" s="223"/>
      <c r="S3482" s="223"/>
      <c r="T3482" s="223"/>
      <c r="U3482" s="314"/>
    </row>
    <row r="3483" spans="16:21">
      <c r="P3483" s="223"/>
      <c r="Q3483" s="223"/>
      <c r="R3483" s="223"/>
      <c r="S3483" s="223"/>
      <c r="T3483" s="223"/>
      <c r="U3483" s="314"/>
    </row>
    <row r="3484" spans="16:21">
      <c r="P3484" s="223"/>
      <c r="Q3484" s="223"/>
      <c r="R3484" s="223"/>
      <c r="S3484" s="223"/>
      <c r="T3484" s="223"/>
      <c r="U3484" s="314"/>
    </row>
    <row r="3485" spans="16:21">
      <c r="P3485" s="223"/>
      <c r="Q3485" s="223"/>
      <c r="R3485" s="223"/>
      <c r="S3485" s="223"/>
      <c r="T3485" s="223"/>
      <c r="U3485" s="314"/>
    </row>
    <row r="3486" spans="16:21">
      <c r="P3486" s="223"/>
      <c r="Q3486" s="223"/>
      <c r="R3486" s="223"/>
      <c r="S3486" s="223"/>
      <c r="T3486" s="223"/>
      <c r="U3486" s="314"/>
    </row>
    <row r="3487" spans="16:21">
      <c r="P3487" s="223"/>
      <c r="Q3487" s="223"/>
      <c r="R3487" s="223"/>
      <c r="S3487" s="223"/>
      <c r="T3487" s="223"/>
      <c r="U3487" s="314"/>
    </row>
    <row r="3488" spans="16:21">
      <c r="P3488" s="223"/>
      <c r="Q3488" s="223"/>
      <c r="R3488" s="223"/>
      <c r="S3488" s="223"/>
      <c r="T3488" s="223"/>
      <c r="U3488" s="314"/>
    </row>
    <row r="3489" spans="16:21">
      <c r="P3489" s="223"/>
      <c r="Q3489" s="223"/>
      <c r="R3489" s="223"/>
      <c r="S3489" s="223"/>
      <c r="T3489" s="223"/>
      <c r="U3489" s="314"/>
    </row>
    <row r="3490" spans="16:21">
      <c r="P3490" s="223"/>
      <c r="Q3490" s="223"/>
      <c r="R3490" s="223"/>
      <c r="S3490" s="223"/>
      <c r="T3490" s="223"/>
      <c r="U3490" s="314"/>
    </row>
    <row r="3491" spans="16:21">
      <c r="P3491" s="223"/>
      <c r="Q3491" s="223"/>
      <c r="R3491" s="223"/>
      <c r="S3491" s="223"/>
      <c r="T3491" s="223"/>
      <c r="U3491" s="314"/>
    </row>
    <row r="3492" spans="16:21">
      <c r="P3492" s="223"/>
      <c r="Q3492" s="223"/>
      <c r="R3492" s="223"/>
      <c r="S3492" s="223"/>
      <c r="T3492" s="223"/>
      <c r="U3492" s="314"/>
    </row>
    <row r="3493" spans="16:21">
      <c r="P3493" s="223"/>
      <c r="Q3493" s="223"/>
      <c r="R3493" s="223"/>
      <c r="S3493" s="223"/>
      <c r="T3493" s="223"/>
      <c r="U3493" s="314"/>
    </row>
    <row r="3494" spans="16:21">
      <c r="P3494" s="223"/>
      <c r="Q3494" s="223"/>
      <c r="R3494" s="223"/>
      <c r="S3494" s="223"/>
      <c r="T3494" s="223"/>
      <c r="U3494" s="314"/>
    </row>
    <row r="3495" spans="16:21">
      <c r="P3495" s="223"/>
      <c r="Q3495" s="223"/>
      <c r="R3495" s="223"/>
      <c r="S3495" s="223"/>
      <c r="T3495" s="223"/>
      <c r="U3495" s="314"/>
    </row>
    <row r="3496" spans="16:21">
      <c r="P3496" s="223"/>
      <c r="Q3496" s="223"/>
      <c r="R3496" s="223"/>
      <c r="S3496" s="223"/>
      <c r="T3496" s="223"/>
      <c r="U3496" s="314"/>
    </row>
    <row r="3497" spans="16:21">
      <c r="P3497" s="223"/>
      <c r="Q3497" s="223"/>
      <c r="R3497" s="223"/>
      <c r="S3497" s="223"/>
      <c r="T3497" s="223"/>
      <c r="U3497" s="314"/>
    </row>
    <row r="3498" spans="16:21">
      <c r="P3498" s="223"/>
      <c r="Q3498" s="223"/>
      <c r="R3498" s="223"/>
      <c r="S3498" s="223"/>
      <c r="T3498" s="223"/>
      <c r="U3498" s="314"/>
    </row>
    <row r="3499" spans="16:21">
      <c r="P3499" s="223"/>
      <c r="Q3499" s="223"/>
      <c r="R3499" s="223"/>
      <c r="S3499" s="223"/>
      <c r="T3499" s="223"/>
      <c r="U3499" s="314"/>
    </row>
    <row r="3500" spans="16:21">
      <c r="P3500" s="223"/>
      <c r="Q3500" s="223"/>
      <c r="R3500" s="223"/>
      <c r="S3500" s="223"/>
      <c r="T3500" s="223"/>
      <c r="U3500" s="314"/>
    </row>
    <row r="3501" spans="16:21">
      <c r="P3501" s="223"/>
      <c r="Q3501" s="223"/>
      <c r="R3501" s="223"/>
      <c r="S3501" s="223"/>
      <c r="T3501" s="223"/>
      <c r="U3501" s="314"/>
    </row>
    <row r="3502" spans="16:21">
      <c r="P3502" s="223"/>
      <c r="Q3502" s="223"/>
      <c r="R3502" s="223"/>
      <c r="S3502" s="223"/>
      <c r="T3502" s="223"/>
      <c r="U3502" s="314"/>
    </row>
    <row r="3503" spans="16:21">
      <c r="P3503" s="223"/>
      <c r="Q3503" s="223"/>
      <c r="R3503" s="223"/>
      <c r="S3503" s="223"/>
      <c r="T3503" s="223"/>
      <c r="U3503" s="314"/>
    </row>
    <row r="3504" spans="16:21">
      <c r="P3504" s="223"/>
      <c r="Q3504" s="223"/>
      <c r="R3504" s="223"/>
      <c r="S3504" s="223"/>
      <c r="T3504" s="223"/>
      <c r="U3504" s="314"/>
    </row>
    <row r="3505" spans="16:21">
      <c r="P3505" s="223"/>
      <c r="Q3505" s="223"/>
      <c r="R3505" s="223"/>
      <c r="S3505" s="223"/>
      <c r="T3505" s="223"/>
      <c r="U3505" s="314"/>
    </row>
    <row r="3506" spans="16:21">
      <c r="P3506" s="223"/>
      <c r="Q3506" s="223"/>
      <c r="R3506" s="223"/>
      <c r="S3506" s="223"/>
      <c r="T3506" s="223"/>
      <c r="U3506" s="314"/>
    </row>
    <row r="3507" spans="16:21">
      <c r="P3507" s="223"/>
      <c r="Q3507" s="223"/>
      <c r="R3507" s="223"/>
      <c r="S3507" s="223"/>
      <c r="T3507" s="223"/>
      <c r="U3507" s="314"/>
    </row>
    <row r="3508" spans="16:21">
      <c r="P3508" s="223"/>
      <c r="Q3508" s="223"/>
      <c r="R3508" s="223"/>
      <c r="S3508" s="223"/>
      <c r="T3508" s="223"/>
      <c r="U3508" s="314"/>
    </row>
    <row r="3509" spans="16:21">
      <c r="P3509" s="223"/>
      <c r="Q3509" s="223"/>
      <c r="R3509" s="223"/>
      <c r="S3509" s="223"/>
      <c r="T3509" s="223"/>
      <c r="U3509" s="314"/>
    </row>
    <row r="3510" spans="16:21">
      <c r="P3510" s="223"/>
      <c r="Q3510" s="223"/>
      <c r="R3510" s="223"/>
      <c r="S3510" s="223"/>
      <c r="T3510" s="223"/>
      <c r="U3510" s="314"/>
    </row>
    <row r="3511" spans="16:21">
      <c r="P3511" s="223"/>
      <c r="Q3511" s="223"/>
      <c r="R3511" s="223"/>
      <c r="S3511" s="223"/>
      <c r="T3511" s="223"/>
      <c r="U3511" s="314"/>
    </row>
    <row r="3512" spans="16:21">
      <c r="P3512" s="223"/>
      <c r="Q3512" s="223"/>
      <c r="R3512" s="223"/>
      <c r="S3512" s="223"/>
      <c r="T3512" s="223"/>
      <c r="U3512" s="314"/>
    </row>
    <row r="3513" spans="16:21">
      <c r="P3513" s="223"/>
      <c r="Q3513" s="223"/>
      <c r="R3513" s="223"/>
      <c r="S3513" s="223"/>
      <c r="T3513" s="223"/>
      <c r="U3513" s="314"/>
    </row>
    <row r="3514" spans="16:21">
      <c r="P3514" s="223"/>
      <c r="Q3514" s="223"/>
      <c r="R3514" s="223"/>
      <c r="S3514" s="223"/>
      <c r="T3514" s="223"/>
      <c r="U3514" s="314"/>
    </row>
    <row r="3515" spans="16:21">
      <c r="P3515" s="223"/>
      <c r="Q3515" s="223"/>
      <c r="R3515" s="223"/>
      <c r="S3515" s="223"/>
      <c r="T3515" s="223"/>
      <c r="U3515" s="314"/>
    </row>
    <row r="3516" spans="16:21">
      <c r="P3516" s="223"/>
      <c r="Q3516" s="223"/>
      <c r="R3516" s="223"/>
      <c r="S3516" s="223"/>
      <c r="T3516" s="223"/>
      <c r="U3516" s="314"/>
    </row>
    <row r="3517" spans="16:21">
      <c r="P3517" s="223"/>
      <c r="Q3517" s="223"/>
      <c r="R3517" s="223"/>
      <c r="S3517" s="223"/>
      <c r="T3517" s="223"/>
      <c r="U3517" s="314"/>
    </row>
    <row r="3518" spans="16:21">
      <c r="P3518" s="223"/>
      <c r="Q3518" s="223"/>
      <c r="R3518" s="223"/>
      <c r="S3518" s="223"/>
      <c r="T3518" s="223"/>
      <c r="U3518" s="314"/>
    </row>
    <row r="3519" spans="16:21">
      <c r="P3519" s="223"/>
      <c r="Q3519" s="223"/>
      <c r="R3519" s="223"/>
      <c r="S3519" s="223"/>
      <c r="T3519" s="223"/>
      <c r="U3519" s="314"/>
    </row>
    <row r="3520" spans="16:21">
      <c r="P3520" s="223"/>
      <c r="Q3520" s="223"/>
      <c r="R3520" s="223"/>
      <c r="S3520" s="223"/>
      <c r="T3520" s="223"/>
      <c r="U3520" s="314"/>
    </row>
    <row r="3521" spans="16:21">
      <c r="P3521" s="223"/>
      <c r="Q3521" s="223"/>
      <c r="R3521" s="223"/>
      <c r="S3521" s="223"/>
      <c r="T3521" s="223"/>
      <c r="U3521" s="314"/>
    </row>
    <row r="3522" spans="16:21">
      <c r="P3522" s="223"/>
      <c r="Q3522" s="223"/>
      <c r="R3522" s="223"/>
      <c r="S3522" s="223"/>
      <c r="T3522" s="223"/>
      <c r="U3522" s="314"/>
    </row>
    <row r="3523" spans="16:21">
      <c r="P3523" s="223"/>
      <c r="Q3523" s="223"/>
      <c r="R3523" s="223"/>
      <c r="S3523" s="223"/>
      <c r="T3523" s="223"/>
      <c r="U3523" s="314"/>
    </row>
    <row r="3524" spans="16:21">
      <c r="P3524" s="223"/>
      <c r="Q3524" s="223"/>
      <c r="R3524" s="223"/>
      <c r="S3524" s="223"/>
      <c r="T3524" s="223"/>
      <c r="U3524" s="314"/>
    </row>
    <row r="3525" spans="16:21">
      <c r="P3525" s="223"/>
      <c r="Q3525" s="223"/>
      <c r="R3525" s="223"/>
      <c r="S3525" s="223"/>
      <c r="T3525" s="223"/>
      <c r="U3525" s="314"/>
    </row>
    <row r="3526" spans="16:21">
      <c r="P3526" s="223"/>
      <c r="Q3526" s="223"/>
      <c r="R3526" s="223"/>
      <c r="S3526" s="223"/>
      <c r="T3526" s="223"/>
      <c r="U3526" s="314"/>
    </row>
    <row r="3527" spans="16:21">
      <c r="P3527" s="223"/>
      <c r="Q3527" s="223"/>
      <c r="R3527" s="223"/>
      <c r="S3527" s="223"/>
      <c r="T3527" s="223"/>
      <c r="U3527" s="314"/>
    </row>
    <row r="3528" spans="16:21">
      <c r="P3528" s="223"/>
      <c r="Q3528" s="223"/>
      <c r="R3528" s="223"/>
      <c r="S3528" s="223"/>
      <c r="T3528" s="223"/>
      <c r="U3528" s="314"/>
    </row>
    <row r="3529" spans="16:21">
      <c r="P3529" s="223"/>
      <c r="Q3529" s="223"/>
      <c r="R3529" s="223"/>
      <c r="S3529" s="223"/>
      <c r="T3529" s="223"/>
      <c r="U3529" s="314"/>
    </row>
    <row r="3530" spans="16:21">
      <c r="P3530" s="223"/>
      <c r="Q3530" s="223"/>
      <c r="R3530" s="223"/>
      <c r="S3530" s="223"/>
      <c r="T3530" s="223"/>
      <c r="U3530" s="314"/>
    </row>
    <row r="3531" spans="16:21">
      <c r="P3531" s="223"/>
      <c r="Q3531" s="223"/>
      <c r="R3531" s="223"/>
      <c r="S3531" s="223"/>
      <c r="T3531" s="223"/>
      <c r="U3531" s="314"/>
    </row>
    <row r="3532" spans="16:21">
      <c r="P3532" s="223"/>
      <c r="Q3532" s="223"/>
      <c r="R3532" s="223"/>
      <c r="S3532" s="223"/>
      <c r="T3532" s="223"/>
      <c r="U3532" s="314"/>
    </row>
    <row r="3533" spans="16:21">
      <c r="P3533" s="223"/>
      <c r="Q3533" s="223"/>
      <c r="R3533" s="223"/>
      <c r="S3533" s="223"/>
      <c r="T3533" s="223"/>
      <c r="U3533" s="314"/>
    </row>
    <row r="3534" spans="16:21">
      <c r="P3534" s="223"/>
      <c r="Q3534" s="223"/>
      <c r="R3534" s="223"/>
      <c r="S3534" s="223"/>
      <c r="T3534" s="223"/>
      <c r="U3534" s="314"/>
    </row>
    <row r="3535" spans="16:21">
      <c r="P3535" s="223"/>
      <c r="Q3535" s="223"/>
      <c r="R3535" s="223"/>
      <c r="S3535" s="223"/>
      <c r="T3535" s="223"/>
      <c r="U3535" s="314"/>
    </row>
    <row r="3536" spans="16:21">
      <c r="P3536" s="223"/>
      <c r="Q3536" s="223"/>
      <c r="R3536" s="223"/>
      <c r="S3536" s="223"/>
      <c r="T3536" s="223"/>
      <c r="U3536" s="314"/>
    </row>
    <row r="3537" spans="16:21">
      <c r="P3537" s="223"/>
      <c r="Q3537" s="223"/>
      <c r="R3537" s="223"/>
      <c r="S3537" s="223"/>
      <c r="T3537" s="223"/>
      <c r="U3537" s="314"/>
    </row>
    <row r="3538" spans="16:21">
      <c r="P3538" s="223"/>
      <c r="Q3538" s="223"/>
      <c r="R3538" s="223"/>
      <c r="S3538" s="223"/>
      <c r="T3538" s="223"/>
      <c r="U3538" s="314"/>
    </row>
    <row r="3539" spans="16:21">
      <c r="P3539" s="223"/>
      <c r="Q3539" s="223"/>
      <c r="R3539" s="223"/>
      <c r="S3539" s="223"/>
      <c r="T3539" s="223"/>
      <c r="U3539" s="314"/>
    </row>
    <row r="3540" spans="16:21">
      <c r="P3540" s="223"/>
      <c r="Q3540" s="223"/>
      <c r="R3540" s="223"/>
      <c r="S3540" s="223"/>
      <c r="T3540" s="223"/>
      <c r="U3540" s="314"/>
    </row>
    <row r="3541" spans="16:21">
      <c r="P3541" s="223"/>
      <c r="Q3541" s="223"/>
      <c r="R3541" s="223"/>
      <c r="S3541" s="223"/>
      <c r="T3541" s="223"/>
      <c r="U3541" s="314"/>
    </row>
    <row r="3542" spans="16:21">
      <c r="P3542" s="223"/>
      <c r="Q3542" s="223"/>
      <c r="R3542" s="223"/>
      <c r="S3542" s="223"/>
      <c r="T3542" s="223"/>
      <c r="U3542" s="314"/>
    </row>
    <row r="3543" spans="16:21">
      <c r="P3543" s="223"/>
      <c r="Q3543" s="223"/>
      <c r="R3543" s="223"/>
      <c r="S3543" s="223"/>
      <c r="T3543" s="223"/>
      <c r="U3543" s="314"/>
    </row>
    <row r="3544" spans="16:21">
      <c r="P3544" s="223"/>
      <c r="Q3544" s="223"/>
      <c r="R3544" s="223"/>
      <c r="S3544" s="223"/>
      <c r="T3544" s="223"/>
      <c r="U3544" s="314"/>
    </row>
    <row r="3545" spans="16:21">
      <c r="P3545" s="223"/>
      <c r="Q3545" s="223"/>
      <c r="R3545" s="223"/>
      <c r="S3545" s="223"/>
      <c r="T3545" s="223"/>
      <c r="U3545" s="314"/>
    </row>
    <row r="3546" spans="16:21">
      <c r="P3546" s="223"/>
      <c r="Q3546" s="223"/>
      <c r="R3546" s="223"/>
      <c r="S3546" s="223"/>
      <c r="T3546" s="223"/>
      <c r="U3546" s="314"/>
    </row>
    <row r="3547" spans="16:21">
      <c r="P3547" s="223"/>
      <c r="Q3547" s="223"/>
      <c r="R3547" s="223"/>
      <c r="S3547" s="223"/>
      <c r="T3547" s="223"/>
      <c r="U3547" s="314"/>
    </row>
    <row r="3548" spans="16:21">
      <c r="P3548" s="223"/>
      <c r="Q3548" s="223"/>
      <c r="R3548" s="223"/>
      <c r="S3548" s="223"/>
      <c r="T3548" s="223"/>
      <c r="U3548" s="314"/>
    </row>
    <row r="3549" spans="16:21">
      <c r="P3549" s="223"/>
      <c r="Q3549" s="223"/>
      <c r="R3549" s="223"/>
      <c r="S3549" s="223"/>
      <c r="T3549" s="223"/>
      <c r="U3549" s="314"/>
    </row>
    <row r="3550" spans="16:21">
      <c r="P3550" s="223"/>
      <c r="Q3550" s="223"/>
      <c r="R3550" s="223"/>
      <c r="S3550" s="223"/>
      <c r="T3550" s="223"/>
      <c r="U3550" s="314"/>
    </row>
    <row r="3551" spans="16:21">
      <c r="P3551" s="223"/>
      <c r="Q3551" s="223"/>
      <c r="R3551" s="223"/>
      <c r="S3551" s="223"/>
      <c r="T3551" s="223"/>
      <c r="U3551" s="314"/>
    </row>
    <row r="3552" spans="16:21">
      <c r="P3552" s="223"/>
      <c r="Q3552" s="223"/>
      <c r="R3552" s="223"/>
      <c r="S3552" s="223"/>
      <c r="T3552" s="223"/>
      <c r="U3552" s="314"/>
    </row>
    <row r="3553" spans="16:21">
      <c r="P3553" s="223"/>
      <c r="Q3553" s="223"/>
      <c r="R3553" s="223"/>
      <c r="S3553" s="223"/>
      <c r="T3553" s="223"/>
      <c r="U3553" s="314"/>
    </row>
    <row r="3554" spans="16:21">
      <c r="P3554" s="223"/>
      <c r="Q3554" s="223"/>
      <c r="R3554" s="223"/>
      <c r="S3554" s="223"/>
      <c r="T3554" s="223"/>
      <c r="U3554" s="314"/>
    </row>
    <row r="3555" spans="16:21">
      <c r="P3555" s="223"/>
      <c r="Q3555" s="223"/>
      <c r="R3555" s="223"/>
      <c r="S3555" s="223"/>
      <c r="T3555" s="223"/>
      <c r="U3555" s="314"/>
    </row>
    <row r="3556" spans="16:21">
      <c r="P3556" s="223"/>
      <c r="Q3556" s="223"/>
      <c r="R3556" s="223"/>
      <c r="S3556" s="223"/>
      <c r="T3556" s="223"/>
      <c r="U3556" s="314"/>
    </row>
    <row r="3557" spans="16:21">
      <c r="P3557" s="223"/>
      <c r="Q3557" s="223"/>
      <c r="R3557" s="223"/>
      <c r="S3557" s="223"/>
      <c r="T3557" s="223"/>
      <c r="U3557" s="314"/>
    </row>
    <row r="3558" spans="16:21">
      <c r="P3558" s="223"/>
      <c r="Q3558" s="223"/>
      <c r="R3558" s="223"/>
      <c r="S3558" s="223"/>
      <c r="T3558" s="223"/>
      <c r="U3558" s="314"/>
    </row>
    <row r="3559" spans="16:21">
      <c r="P3559" s="223"/>
      <c r="Q3559" s="223"/>
      <c r="R3559" s="223"/>
      <c r="S3559" s="223"/>
      <c r="T3559" s="223"/>
      <c r="U3559" s="314"/>
    </row>
    <row r="3560" spans="16:21">
      <c r="P3560" s="223"/>
      <c r="Q3560" s="223"/>
      <c r="R3560" s="223"/>
      <c r="S3560" s="223"/>
      <c r="T3560" s="223"/>
      <c r="U3560" s="314"/>
    </row>
    <row r="3561" spans="16:21">
      <c r="P3561" s="223"/>
      <c r="Q3561" s="223"/>
      <c r="R3561" s="223"/>
      <c r="S3561" s="223"/>
      <c r="T3561" s="223"/>
      <c r="U3561" s="314"/>
    </row>
    <row r="3562" spans="16:21">
      <c r="P3562" s="223"/>
      <c r="Q3562" s="223"/>
      <c r="R3562" s="223"/>
      <c r="S3562" s="223"/>
      <c r="T3562" s="223"/>
      <c r="U3562" s="314"/>
    </row>
    <row r="3563" spans="16:21">
      <c r="P3563" s="223"/>
      <c r="Q3563" s="223"/>
      <c r="R3563" s="223"/>
      <c r="S3563" s="223"/>
      <c r="T3563" s="223"/>
      <c r="U3563" s="314"/>
    </row>
    <row r="3564" spans="16:21">
      <c r="P3564" s="223"/>
      <c r="Q3564" s="223"/>
      <c r="R3564" s="223"/>
      <c r="S3564" s="223"/>
      <c r="T3564" s="223"/>
      <c r="U3564" s="314"/>
    </row>
    <row r="3565" spans="16:21">
      <c r="P3565" s="223"/>
      <c r="Q3565" s="223"/>
      <c r="R3565" s="223"/>
      <c r="S3565" s="223"/>
      <c r="T3565" s="223"/>
      <c r="U3565" s="314"/>
    </row>
    <row r="3566" spans="16:21">
      <c r="P3566" s="223"/>
      <c r="Q3566" s="223"/>
      <c r="R3566" s="223"/>
      <c r="S3566" s="223"/>
      <c r="T3566" s="223"/>
      <c r="U3566" s="314"/>
    </row>
    <row r="3567" spans="16:21">
      <c r="P3567" s="223"/>
      <c r="Q3567" s="223"/>
      <c r="R3567" s="223"/>
      <c r="S3567" s="223"/>
      <c r="T3567" s="223"/>
      <c r="U3567" s="314"/>
    </row>
    <row r="3568" spans="16:21">
      <c r="P3568" s="223"/>
      <c r="Q3568" s="223"/>
      <c r="R3568" s="223"/>
      <c r="S3568" s="223"/>
      <c r="T3568" s="223"/>
      <c r="U3568" s="314"/>
    </row>
    <row r="3569" spans="16:21">
      <c r="P3569" s="223"/>
      <c r="Q3569" s="223"/>
      <c r="R3569" s="223"/>
      <c r="S3569" s="223"/>
      <c r="T3569" s="223"/>
      <c r="U3569" s="314"/>
    </row>
    <row r="3570" spans="16:21">
      <c r="P3570" s="223"/>
      <c r="Q3570" s="223"/>
      <c r="R3570" s="223"/>
      <c r="S3570" s="223"/>
      <c r="T3570" s="223"/>
      <c r="U3570" s="314"/>
    </row>
    <row r="3571" spans="16:21">
      <c r="P3571" s="223"/>
      <c r="Q3571" s="223"/>
      <c r="R3571" s="223"/>
      <c r="S3571" s="223"/>
      <c r="T3571" s="223"/>
      <c r="U3571" s="314"/>
    </row>
    <row r="3572" spans="16:21">
      <c r="P3572" s="223"/>
      <c r="Q3572" s="223"/>
      <c r="R3572" s="223"/>
      <c r="S3572" s="223"/>
      <c r="T3572" s="223"/>
      <c r="U3572" s="314"/>
    </row>
    <row r="3573" spans="16:21">
      <c r="P3573" s="223"/>
      <c r="Q3573" s="223"/>
      <c r="R3573" s="223"/>
      <c r="S3573" s="223"/>
      <c r="T3573" s="223"/>
      <c r="U3573" s="314"/>
    </row>
    <row r="3574" spans="16:21">
      <c r="P3574" s="223"/>
      <c r="Q3574" s="223"/>
      <c r="R3574" s="223"/>
      <c r="S3574" s="223"/>
      <c r="T3574" s="223"/>
      <c r="U3574" s="314"/>
    </row>
    <row r="3575" spans="16:21">
      <c r="P3575" s="223"/>
      <c r="Q3575" s="223"/>
      <c r="R3575" s="223"/>
      <c r="S3575" s="223"/>
      <c r="T3575" s="223"/>
      <c r="U3575" s="314"/>
    </row>
    <row r="3576" spans="16:21">
      <c r="P3576" s="223"/>
      <c r="Q3576" s="223"/>
      <c r="R3576" s="223"/>
      <c r="S3576" s="223"/>
      <c r="T3576" s="223"/>
      <c r="U3576" s="314"/>
    </row>
    <row r="3577" spans="16:21">
      <c r="P3577" s="223"/>
      <c r="Q3577" s="223"/>
      <c r="R3577" s="223"/>
      <c r="S3577" s="223"/>
      <c r="T3577" s="223"/>
      <c r="U3577" s="314"/>
    </row>
    <row r="3578" spans="16:21">
      <c r="P3578" s="223"/>
      <c r="Q3578" s="223"/>
      <c r="R3578" s="223"/>
      <c r="S3578" s="223"/>
      <c r="T3578" s="223"/>
      <c r="U3578" s="314"/>
    </row>
    <row r="3579" spans="16:21">
      <c r="P3579" s="223"/>
      <c r="Q3579" s="223"/>
      <c r="R3579" s="223"/>
      <c r="S3579" s="223"/>
      <c r="T3579" s="223"/>
      <c r="U3579" s="314"/>
    </row>
    <row r="3580" spans="16:21">
      <c r="P3580" s="223"/>
      <c r="Q3580" s="223"/>
      <c r="R3580" s="223"/>
      <c r="S3580" s="223"/>
      <c r="T3580" s="223"/>
      <c r="U3580" s="314"/>
    </row>
    <row r="3581" spans="16:21">
      <c r="P3581" s="223"/>
      <c r="Q3581" s="223"/>
      <c r="R3581" s="223"/>
      <c r="S3581" s="223"/>
      <c r="T3581" s="223"/>
      <c r="U3581" s="314"/>
    </row>
    <row r="3582" spans="16:21">
      <c r="P3582" s="223"/>
      <c r="Q3582" s="223"/>
      <c r="R3582" s="223"/>
      <c r="S3582" s="223"/>
      <c r="T3582" s="223"/>
      <c r="U3582" s="314"/>
    </row>
    <row r="3583" spans="16:21">
      <c r="P3583" s="223"/>
      <c r="Q3583" s="223"/>
      <c r="R3583" s="223"/>
      <c r="S3583" s="223"/>
      <c r="T3583" s="223"/>
      <c r="U3583" s="314"/>
    </row>
    <row r="3584" spans="16:21">
      <c r="P3584" s="223"/>
      <c r="Q3584" s="223"/>
      <c r="R3584" s="223"/>
      <c r="S3584" s="223"/>
      <c r="T3584" s="223"/>
      <c r="U3584" s="314"/>
    </row>
    <row r="3585" spans="16:21">
      <c r="P3585" s="223"/>
      <c r="Q3585" s="223"/>
      <c r="R3585" s="223"/>
      <c r="S3585" s="223"/>
      <c r="T3585" s="223"/>
      <c r="U3585" s="314"/>
    </row>
    <row r="3586" spans="16:21">
      <c r="P3586" s="223"/>
      <c r="Q3586" s="223"/>
      <c r="R3586" s="223"/>
      <c r="S3586" s="223"/>
      <c r="T3586" s="223"/>
      <c r="U3586" s="314"/>
    </row>
    <row r="3587" spans="16:21">
      <c r="P3587" s="223"/>
      <c r="Q3587" s="223"/>
      <c r="R3587" s="223"/>
      <c r="S3587" s="223"/>
      <c r="T3587" s="223"/>
      <c r="U3587" s="314"/>
    </row>
    <row r="3588" spans="16:21">
      <c r="P3588" s="223"/>
      <c r="Q3588" s="223"/>
      <c r="R3588" s="223"/>
      <c r="S3588" s="223"/>
      <c r="T3588" s="223"/>
      <c r="U3588" s="314"/>
    </row>
    <row r="3589" spans="16:21">
      <c r="P3589" s="223"/>
      <c r="Q3589" s="223"/>
      <c r="R3589" s="223"/>
      <c r="S3589" s="223"/>
      <c r="T3589" s="223"/>
      <c r="U3589" s="314"/>
    </row>
    <row r="3590" spans="16:21">
      <c r="P3590" s="223"/>
      <c r="Q3590" s="223"/>
      <c r="R3590" s="223"/>
      <c r="S3590" s="223"/>
      <c r="T3590" s="223"/>
      <c r="U3590" s="314"/>
    </row>
    <row r="3591" spans="16:21">
      <c r="P3591" s="223"/>
      <c r="Q3591" s="223"/>
      <c r="R3591" s="223"/>
      <c r="S3591" s="223"/>
      <c r="T3591" s="223"/>
      <c r="U3591" s="314"/>
    </row>
    <row r="3592" spans="16:21">
      <c r="P3592" s="223"/>
      <c r="Q3592" s="223"/>
      <c r="R3592" s="223"/>
      <c r="S3592" s="223"/>
      <c r="T3592" s="223"/>
      <c r="U3592" s="314"/>
    </row>
    <row r="3593" spans="16:21">
      <c r="P3593" s="223"/>
      <c r="Q3593" s="223"/>
      <c r="R3593" s="223"/>
      <c r="S3593" s="223"/>
      <c r="T3593" s="223"/>
      <c r="U3593" s="314"/>
    </row>
    <row r="3594" spans="16:21">
      <c r="P3594" s="223"/>
      <c r="Q3594" s="223"/>
      <c r="R3594" s="223"/>
      <c r="S3594" s="223"/>
      <c r="T3594" s="223"/>
      <c r="U3594" s="314"/>
    </row>
    <row r="3595" spans="16:21">
      <c r="P3595" s="223"/>
      <c r="Q3595" s="223"/>
      <c r="R3595" s="223"/>
      <c r="S3595" s="223"/>
      <c r="T3595" s="223"/>
      <c r="U3595" s="314"/>
    </row>
    <row r="3596" spans="16:21">
      <c r="P3596" s="223"/>
      <c r="Q3596" s="223"/>
      <c r="R3596" s="223"/>
      <c r="S3596" s="223"/>
      <c r="T3596" s="223"/>
      <c r="U3596" s="314"/>
    </row>
    <row r="3597" spans="16:21">
      <c r="P3597" s="223"/>
      <c r="Q3597" s="223"/>
      <c r="R3597" s="223"/>
      <c r="S3597" s="223"/>
      <c r="T3597" s="223"/>
      <c r="U3597" s="314"/>
    </row>
    <row r="3598" spans="16:21">
      <c r="P3598" s="223"/>
      <c r="Q3598" s="223"/>
      <c r="R3598" s="223"/>
      <c r="S3598" s="223"/>
      <c r="T3598" s="223"/>
      <c r="U3598" s="314"/>
    </row>
    <row r="3599" spans="16:21">
      <c r="P3599" s="223"/>
      <c r="Q3599" s="223"/>
      <c r="R3599" s="223"/>
      <c r="S3599" s="223"/>
      <c r="T3599" s="223"/>
      <c r="U3599" s="314"/>
    </row>
    <row r="3600" spans="16:21">
      <c r="P3600" s="223"/>
      <c r="Q3600" s="223"/>
      <c r="R3600" s="223"/>
      <c r="S3600" s="223"/>
      <c r="T3600" s="223"/>
      <c r="U3600" s="314"/>
    </row>
    <row r="3601" spans="16:21">
      <c r="P3601" s="223"/>
      <c r="Q3601" s="223"/>
      <c r="R3601" s="223"/>
      <c r="S3601" s="223"/>
      <c r="T3601" s="223"/>
      <c r="U3601" s="314"/>
    </row>
    <row r="3602" spans="16:21">
      <c r="P3602" s="223"/>
      <c r="Q3602" s="223"/>
      <c r="R3602" s="223"/>
      <c r="S3602" s="223"/>
      <c r="T3602" s="223"/>
      <c r="U3602" s="314"/>
    </row>
    <row r="3603" spans="16:21">
      <c r="P3603" s="223"/>
      <c r="Q3603" s="223"/>
      <c r="R3603" s="223"/>
      <c r="S3603" s="223"/>
      <c r="T3603" s="223"/>
      <c r="U3603" s="314"/>
    </row>
    <row r="3604" spans="16:21">
      <c r="P3604" s="223"/>
      <c r="Q3604" s="223"/>
      <c r="R3604" s="223"/>
      <c r="S3604" s="223"/>
      <c r="T3604" s="223"/>
      <c r="U3604" s="314"/>
    </row>
    <row r="3605" spans="16:21">
      <c r="P3605" s="223"/>
      <c r="Q3605" s="223"/>
      <c r="R3605" s="223"/>
      <c r="S3605" s="223"/>
      <c r="T3605" s="223"/>
      <c r="U3605" s="314"/>
    </row>
    <row r="3606" spans="16:21">
      <c r="P3606" s="223"/>
      <c r="Q3606" s="223"/>
      <c r="R3606" s="223"/>
      <c r="S3606" s="223"/>
      <c r="T3606" s="223"/>
      <c r="U3606" s="314"/>
    </row>
    <row r="3607" spans="16:21">
      <c r="P3607" s="223"/>
      <c r="Q3607" s="223"/>
      <c r="R3607" s="223"/>
      <c r="S3607" s="223"/>
      <c r="T3607" s="223"/>
      <c r="U3607" s="314"/>
    </row>
    <row r="3608" spans="16:21">
      <c r="P3608" s="223"/>
      <c r="Q3608" s="223"/>
      <c r="R3608" s="223"/>
      <c r="S3608" s="223"/>
      <c r="T3608" s="223"/>
      <c r="U3608" s="314"/>
    </row>
    <row r="3609" spans="16:21">
      <c r="P3609" s="223"/>
      <c r="Q3609" s="223"/>
      <c r="R3609" s="223"/>
      <c r="S3609" s="223"/>
      <c r="T3609" s="223"/>
      <c r="U3609" s="314"/>
    </row>
    <row r="3610" spans="16:21">
      <c r="P3610" s="223"/>
      <c r="Q3610" s="223"/>
      <c r="R3610" s="223"/>
      <c r="S3610" s="223"/>
      <c r="T3610" s="223"/>
      <c r="U3610" s="314"/>
    </row>
    <row r="3611" spans="16:21">
      <c r="P3611" s="223"/>
      <c r="Q3611" s="223"/>
      <c r="R3611" s="223"/>
      <c r="S3611" s="223"/>
      <c r="T3611" s="223"/>
      <c r="U3611" s="314"/>
    </row>
    <row r="3612" spans="16:21">
      <c r="P3612" s="223"/>
      <c r="Q3612" s="223"/>
      <c r="R3612" s="223"/>
      <c r="S3612" s="223"/>
      <c r="T3612" s="223"/>
      <c r="U3612" s="314"/>
    </row>
    <row r="3613" spans="16:21">
      <c r="P3613" s="223"/>
      <c r="Q3613" s="223"/>
      <c r="R3613" s="223"/>
      <c r="S3613" s="223"/>
      <c r="T3613" s="223"/>
      <c r="U3613" s="314"/>
    </row>
    <row r="3614" spans="16:21">
      <c r="P3614" s="223"/>
      <c r="Q3614" s="223"/>
      <c r="R3614" s="223"/>
      <c r="S3614" s="223"/>
      <c r="T3614" s="223"/>
      <c r="U3614" s="314"/>
    </row>
    <row r="3615" spans="16:21">
      <c r="P3615" s="223"/>
      <c r="Q3615" s="223"/>
      <c r="R3615" s="223"/>
      <c r="S3615" s="223"/>
      <c r="T3615" s="223"/>
      <c r="U3615" s="314"/>
    </row>
    <row r="3616" spans="16:21">
      <c r="P3616" s="223"/>
      <c r="Q3616" s="223"/>
      <c r="R3616" s="223"/>
      <c r="S3616" s="223"/>
      <c r="T3616" s="223"/>
      <c r="U3616" s="314"/>
    </row>
    <row r="3617" spans="16:21">
      <c r="P3617" s="223"/>
      <c r="Q3617" s="223"/>
      <c r="R3617" s="223"/>
      <c r="S3617" s="223"/>
      <c r="T3617" s="223"/>
      <c r="U3617" s="314"/>
    </row>
    <row r="3618" spans="16:21">
      <c r="P3618" s="223"/>
      <c r="Q3618" s="223"/>
      <c r="R3618" s="223"/>
      <c r="S3618" s="223"/>
      <c r="T3618" s="223"/>
      <c r="U3618" s="314"/>
    </row>
    <row r="3619" spans="16:21">
      <c r="P3619" s="223"/>
      <c r="Q3619" s="223"/>
      <c r="R3619" s="223"/>
      <c r="S3619" s="223"/>
      <c r="T3619" s="223"/>
      <c r="U3619" s="314"/>
    </row>
    <row r="3620" spans="16:21">
      <c r="P3620" s="223"/>
      <c r="Q3620" s="223"/>
      <c r="R3620" s="223"/>
      <c r="S3620" s="223"/>
      <c r="T3620" s="223"/>
      <c r="U3620" s="314"/>
    </row>
    <row r="3621" spans="16:21">
      <c r="P3621" s="223"/>
      <c r="Q3621" s="223"/>
      <c r="R3621" s="223"/>
      <c r="S3621" s="223"/>
      <c r="T3621" s="223"/>
      <c r="U3621" s="314"/>
    </row>
    <row r="3622" spans="16:21">
      <c r="P3622" s="223"/>
      <c r="Q3622" s="223"/>
      <c r="R3622" s="223"/>
      <c r="S3622" s="223"/>
      <c r="T3622" s="223"/>
      <c r="U3622" s="314"/>
    </row>
    <row r="3623" spans="16:21">
      <c r="P3623" s="223"/>
      <c r="Q3623" s="223"/>
      <c r="R3623" s="223"/>
      <c r="S3623" s="223"/>
      <c r="T3623" s="223"/>
      <c r="U3623" s="314"/>
    </row>
    <row r="3624" spans="16:21">
      <c r="P3624" s="223"/>
      <c r="Q3624" s="223"/>
      <c r="R3624" s="223"/>
      <c r="S3624" s="223"/>
      <c r="T3624" s="223"/>
      <c r="U3624" s="314"/>
    </row>
    <row r="3625" spans="16:21">
      <c r="P3625" s="223"/>
      <c r="Q3625" s="223"/>
      <c r="R3625" s="223"/>
      <c r="S3625" s="223"/>
      <c r="T3625" s="223"/>
      <c r="U3625" s="314"/>
    </row>
    <row r="3626" spans="16:21">
      <c r="P3626" s="223"/>
      <c r="Q3626" s="223"/>
      <c r="R3626" s="223"/>
      <c r="S3626" s="223"/>
      <c r="T3626" s="223"/>
      <c r="U3626" s="314"/>
    </row>
    <row r="3627" spans="16:21">
      <c r="P3627" s="223"/>
      <c r="Q3627" s="223"/>
      <c r="R3627" s="223"/>
      <c r="S3627" s="223"/>
      <c r="T3627" s="223"/>
      <c r="U3627" s="314"/>
    </row>
    <row r="3628" spans="16:21">
      <c r="P3628" s="223"/>
      <c r="Q3628" s="223"/>
      <c r="R3628" s="223"/>
      <c r="S3628" s="223"/>
      <c r="T3628" s="223"/>
      <c r="U3628" s="314"/>
    </row>
    <row r="3629" spans="16:21">
      <c r="P3629" s="223"/>
      <c r="Q3629" s="223"/>
      <c r="R3629" s="223"/>
      <c r="S3629" s="223"/>
      <c r="T3629" s="223"/>
      <c r="U3629" s="314"/>
    </row>
    <row r="3630" spans="16:21">
      <c r="P3630" s="223"/>
      <c r="Q3630" s="223"/>
      <c r="R3630" s="223"/>
      <c r="S3630" s="223"/>
      <c r="T3630" s="223"/>
      <c r="U3630" s="314"/>
    </row>
    <row r="3631" spans="16:21">
      <c r="P3631" s="223"/>
      <c r="Q3631" s="223"/>
      <c r="R3631" s="223"/>
      <c r="S3631" s="223"/>
      <c r="T3631" s="223"/>
      <c r="U3631" s="314"/>
    </row>
    <row r="3632" spans="16:21">
      <c r="P3632" s="223"/>
      <c r="Q3632" s="223"/>
      <c r="R3632" s="223"/>
      <c r="S3632" s="223"/>
      <c r="T3632" s="223"/>
      <c r="U3632" s="314"/>
    </row>
    <row r="3633" spans="16:21">
      <c r="P3633" s="223"/>
      <c r="Q3633" s="223"/>
      <c r="R3633" s="223"/>
      <c r="S3633" s="223"/>
      <c r="T3633" s="223"/>
      <c r="U3633" s="314"/>
    </row>
    <row r="3634" spans="16:21">
      <c r="P3634" s="223"/>
      <c r="Q3634" s="223"/>
      <c r="R3634" s="223"/>
      <c r="S3634" s="223"/>
      <c r="T3634" s="223"/>
      <c r="U3634" s="314"/>
    </row>
    <row r="3635" spans="16:21">
      <c r="P3635" s="223"/>
      <c r="Q3635" s="223"/>
      <c r="R3635" s="223"/>
      <c r="S3635" s="223"/>
      <c r="T3635" s="223"/>
      <c r="U3635" s="314"/>
    </row>
    <row r="3636" spans="16:21">
      <c r="P3636" s="223"/>
      <c r="Q3636" s="223"/>
      <c r="R3636" s="223"/>
      <c r="S3636" s="223"/>
      <c r="T3636" s="223"/>
      <c r="U3636" s="314"/>
    </row>
    <row r="3637" spans="16:21">
      <c r="P3637" s="223"/>
      <c r="Q3637" s="223"/>
      <c r="R3637" s="223"/>
      <c r="S3637" s="223"/>
      <c r="T3637" s="223"/>
      <c r="U3637" s="314"/>
    </row>
    <row r="3638" spans="16:21">
      <c r="P3638" s="223"/>
      <c r="Q3638" s="223"/>
      <c r="R3638" s="223"/>
      <c r="S3638" s="223"/>
      <c r="T3638" s="223"/>
      <c r="U3638" s="314"/>
    </row>
    <row r="3639" spans="16:21">
      <c r="P3639" s="223"/>
      <c r="Q3639" s="223"/>
      <c r="R3639" s="223"/>
      <c r="S3639" s="223"/>
      <c r="T3639" s="223"/>
      <c r="U3639" s="314"/>
    </row>
    <row r="3640" spans="16:21">
      <c r="P3640" s="223"/>
      <c r="Q3640" s="223"/>
      <c r="R3640" s="223"/>
      <c r="S3640" s="223"/>
      <c r="T3640" s="223"/>
      <c r="U3640" s="314"/>
    </row>
    <row r="3641" spans="16:21">
      <c r="P3641" s="223"/>
      <c r="Q3641" s="223"/>
      <c r="R3641" s="223"/>
      <c r="S3641" s="223"/>
      <c r="T3641" s="223"/>
      <c r="U3641" s="314"/>
    </row>
    <row r="3642" spans="16:21">
      <c r="P3642" s="223"/>
      <c r="Q3642" s="223"/>
      <c r="R3642" s="223"/>
      <c r="S3642" s="223"/>
      <c r="T3642" s="223"/>
      <c r="U3642" s="314"/>
    </row>
    <row r="3643" spans="16:21">
      <c r="P3643" s="223"/>
      <c r="Q3643" s="223"/>
      <c r="R3643" s="223"/>
      <c r="S3643" s="223"/>
      <c r="T3643" s="223"/>
      <c r="U3643" s="314"/>
    </row>
    <row r="3644" spans="16:21">
      <c r="P3644" s="223"/>
      <c r="Q3644" s="223"/>
      <c r="R3644" s="223"/>
      <c r="S3644" s="223"/>
      <c r="T3644" s="223"/>
      <c r="U3644" s="314"/>
    </row>
    <row r="3645" spans="16:21">
      <c r="P3645" s="223"/>
      <c r="Q3645" s="223"/>
      <c r="R3645" s="223"/>
      <c r="S3645" s="223"/>
      <c r="T3645" s="223"/>
      <c r="U3645" s="314"/>
    </row>
    <row r="3646" spans="16:21">
      <c r="P3646" s="223"/>
      <c r="Q3646" s="223"/>
      <c r="R3646" s="223"/>
      <c r="S3646" s="223"/>
      <c r="T3646" s="223"/>
      <c r="U3646" s="314"/>
    </row>
    <row r="3647" spans="16:21">
      <c r="P3647" s="223"/>
      <c r="Q3647" s="223"/>
      <c r="R3647" s="223"/>
      <c r="S3647" s="223"/>
      <c r="T3647" s="223"/>
      <c r="U3647" s="314"/>
    </row>
    <row r="3648" spans="16:21">
      <c r="P3648" s="223"/>
      <c r="Q3648" s="223"/>
      <c r="R3648" s="223"/>
      <c r="S3648" s="223"/>
      <c r="T3648" s="223"/>
      <c r="U3648" s="314"/>
    </row>
    <row r="3649" spans="16:21">
      <c r="P3649" s="223"/>
      <c r="Q3649" s="223"/>
      <c r="R3649" s="223"/>
      <c r="S3649" s="223"/>
      <c r="T3649" s="223"/>
      <c r="U3649" s="314"/>
    </row>
    <row r="3650" spans="16:21">
      <c r="P3650" s="223"/>
      <c r="Q3650" s="223"/>
      <c r="R3650" s="223"/>
      <c r="S3650" s="223"/>
      <c r="T3650" s="223"/>
      <c r="U3650" s="314"/>
    </row>
    <row r="3651" spans="16:21">
      <c r="P3651" s="223"/>
      <c r="Q3651" s="223"/>
      <c r="R3651" s="223"/>
      <c r="S3651" s="223"/>
      <c r="T3651" s="223"/>
      <c r="U3651" s="314"/>
    </row>
    <row r="3652" spans="16:21">
      <c r="P3652" s="223"/>
      <c r="Q3652" s="223"/>
      <c r="R3652" s="223"/>
      <c r="S3652" s="223"/>
      <c r="T3652" s="223"/>
      <c r="U3652" s="314"/>
    </row>
    <row r="3653" spans="16:21">
      <c r="P3653" s="223"/>
      <c r="Q3653" s="223"/>
      <c r="R3653" s="223"/>
      <c r="S3653" s="223"/>
      <c r="T3653" s="223"/>
      <c r="U3653" s="314"/>
    </row>
    <row r="3654" spans="16:21">
      <c r="P3654" s="223"/>
      <c r="Q3654" s="223"/>
      <c r="R3654" s="223"/>
      <c r="S3654" s="223"/>
      <c r="T3654" s="223"/>
      <c r="U3654" s="314"/>
    </row>
    <row r="3655" spans="16:21">
      <c r="P3655" s="223"/>
      <c r="Q3655" s="223"/>
      <c r="R3655" s="223"/>
      <c r="S3655" s="223"/>
      <c r="T3655" s="223"/>
      <c r="U3655" s="314"/>
    </row>
    <row r="3656" spans="16:21">
      <c r="P3656" s="223"/>
      <c r="Q3656" s="223"/>
      <c r="R3656" s="223"/>
      <c r="S3656" s="223"/>
      <c r="T3656" s="223"/>
      <c r="U3656" s="314"/>
    </row>
    <row r="3657" spans="16:21">
      <c r="P3657" s="223"/>
      <c r="Q3657" s="223"/>
      <c r="R3657" s="223"/>
      <c r="S3657" s="223"/>
      <c r="T3657" s="223"/>
      <c r="U3657" s="314"/>
    </row>
    <row r="3658" spans="16:21">
      <c r="P3658" s="223"/>
      <c r="Q3658" s="223"/>
      <c r="R3658" s="223"/>
      <c r="S3658" s="223"/>
      <c r="T3658" s="223"/>
      <c r="U3658" s="314"/>
    </row>
    <row r="3659" spans="16:21">
      <c r="P3659" s="223"/>
      <c r="Q3659" s="223"/>
      <c r="R3659" s="223"/>
      <c r="S3659" s="223"/>
      <c r="T3659" s="223"/>
      <c r="U3659" s="314"/>
    </row>
    <row r="3660" spans="16:21">
      <c r="P3660" s="223"/>
      <c r="Q3660" s="223"/>
      <c r="R3660" s="223"/>
      <c r="S3660" s="223"/>
      <c r="T3660" s="223"/>
      <c r="U3660" s="314"/>
    </row>
    <row r="3661" spans="16:21">
      <c r="P3661" s="223"/>
      <c r="Q3661" s="223"/>
      <c r="R3661" s="223"/>
      <c r="S3661" s="223"/>
      <c r="T3661" s="223"/>
      <c r="U3661" s="314"/>
    </row>
    <row r="3662" spans="16:21">
      <c r="P3662" s="223"/>
      <c r="Q3662" s="223"/>
      <c r="R3662" s="223"/>
      <c r="S3662" s="223"/>
      <c r="T3662" s="223"/>
      <c r="U3662" s="314"/>
    </row>
    <row r="3663" spans="16:21">
      <c r="P3663" s="223"/>
      <c r="Q3663" s="223"/>
      <c r="R3663" s="223"/>
      <c r="S3663" s="223"/>
      <c r="T3663" s="223"/>
      <c r="U3663" s="314"/>
    </row>
    <row r="3664" spans="16:21">
      <c r="P3664" s="223"/>
      <c r="Q3664" s="223"/>
      <c r="R3664" s="223"/>
      <c r="S3664" s="223"/>
      <c r="T3664" s="223"/>
      <c r="U3664" s="314"/>
    </row>
    <row r="3665" spans="16:21">
      <c r="P3665" s="223"/>
      <c r="Q3665" s="223"/>
      <c r="R3665" s="223"/>
      <c r="S3665" s="223"/>
      <c r="T3665" s="223"/>
      <c r="U3665" s="314"/>
    </row>
    <row r="3666" spans="16:21">
      <c r="P3666" s="223"/>
      <c r="Q3666" s="223"/>
      <c r="R3666" s="223"/>
      <c r="S3666" s="223"/>
      <c r="T3666" s="223"/>
      <c r="U3666" s="314"/>
    </row>
    <row r="3667" spans="16:21">
      <c r="P3667" s="223"/>
      <c r="Q3667" s="223"/>
      <c r="R3667" s="223"/>
      <c r="S3667" s="223"/>
      <c r="T3667" s="223"/>
      <c r="U3667" s="314"/>
    </row>
    <row r="3668" spans="16:21">
      <c r="P3668" s="223"/>
      <c r="Q3668" s="223"/>
      <c r="R3668" s="223"/>
      <c r="S3668" s="223"/>
      <c r="T3668" s="223"/>
      <c r="U3668" s="314"/>
    </row>
    <row r="3669" spans="16:21">
      <c r="P3669" s="223"/>
      <c r="Q3669" s="223"/>
      <c r="R3669" s="223"/>
      <c r="S3669" s="223"/>
      <c r="T3669" s="223"/>
      <c r="U3669" s="314"/>
    </row>
    <row r="3670" spans="16:21">
      <c r="P3670" s="223"/>
      <c r="Q3670" s="223"/>
      <c r="R3670" s="223"/>
      <c r="S3670" s="223"/>
      <c r="T3670" s="223"/>
      <c r="U3670" s="314"/>
    </row>
    <row r="3671" spans="16:21">
      <c r="P3671" s="223"/>
      <c r="Q3671" s="223"/>
      <c r="R3671" s="223"/>
      <c r="S3671" s="223"/>
      <c r="T3671" s="223"/>
      <c r="U3671" s="314"/>
    </row>
    <row r="3672" spans="16:21">
      <c r="P3672" s="223"/>
      <c r="Q3672" s="223"/>
      <c r="R3672" s="223"/>
      <c r="S3672" s="223"/>
      <c r="T3672" s="223"/>
      <c r="U3672" s="314"/>
    </row>
    <row r="3673" spans="16:21">
      <c r="P3673" s="223"/>
      <c r="Q3673" s="223"/>
      <c r="R3673" s="223"/>
      <c r="S3673" s="223"/>
      <c r="T3673" s="223"/>
      <c r="U3673" s="314"/>
    </row>
    <row r="3674" spans="16:21">
      <c r="P3674" s="223"/>
      <c r="Q3674" s="223"/>
      <c r="R3674" s="223"/>
      <c r="S3674" s="223"/>
      <c r="T3674" s="223"/>
      <c r="U3674" s="314"/>
    </row>
    <row r="3675" spans="16:21">
      <c r="P3675" s="223"/>
      <c r="Q3675" s="223"/>
      <c r="R3675" s="223"/>
      <c r="S3675" s="223"/>
      <c r="T3675" s="223"/>
      <c r="U3675" s="314"/>
    </row>
    <row r="3676" spans="16:21">
      <c r="P3676" s="223"/>
      <c r="Q3676" s="223"/>
      <c r="R3676" s="223"/>
      <c r="S3676" s="223"/>
      <c r="T3676" s="223"/>
      <c r="U3676" s="314"/>
    </row>
    <row r="3677" spans="16:21">
      <c r="P3677" s="223"/>
      <c r="Q3677" s="223"/>
      <c r="R3677" s="223"/>
      <c r="S3677" s="223"/>
      <c r="T3677" s="223"/>
      <c r="U3677" s="314"/>
    </row>
    <row r="3678" spans="16:21">
      <c r="P3678" s="223"/>
      <c r="Q3678" s="223"/>
      <c r="R3678" s="223"/>
      <c r="S3678" s="223"/>
      <c r="T3678" s="223"/>
      <c r="U3678" s="314"/>
    </row>
    <row r="3679" spans="16:21">
      <c r="P3679" s="223"/>
      <c r="Q3679" s="223"/>
      <c r="R3679" s="223"/>
      <c r="S3679" s="223"/>
      <c r="T3679" s="223"/>
      <c r="U3679" s="314"/>
    </row>
    <row r="3680" spans="16:21">
      <c r="P3680" s="223"/>
      <c r="Q3680" s="223"/>
      <c r="R3680" s="223"/>
      <c r="S3680" s="223"/>
      <c r="T3680" s="223"/>
      <c r="U3680" s="314"/>
    </row>
    <row r="3681" spans="16:21">
      <c r="P3681" s="223"/>
      <c r="Q3681" s="223"/>
      <c r="R3681" s="223"/>
      <c r="S3681" s="223"/>
      <c r="T3681" s="223"/>
      <c r="U3681" s="314"/>
    </row>
    <row r="3682" spans="16:21">
      <c r="P3682" s="223"/>
      <c r="Q3682" s="223"/>
      <c r="R3682" s="223"/>
      <c r="S3682" s="223"/>
      <c r="T3682" s="223"/>
      <c r="U3682" s="314"/>
    </row>
    <row r="3683" spans="16:21">
      <c r="P3683" s="223"/>
      <c r="Q3683" s="223"/>
      <c r="R3683" s="223"/>
      <c r="S3683" s="223"/>
      <c r="T3683" s="223"/>
      <c r="U3683" s="314"/>
    </row>
    <row r="3684" spans="16:21">
      <c r="P3684" s="223"/>
      <c r="Q3684" s="223"/>
      <c r="R3684" s="223"/>
      <c r="S3684" s="223"/>
      <c r="T3684" s="223"/>
      <c r="U3684" s="314"/>
    </row>
    <row r="3685" spans="16:21">
      <c r="P3685" s="223"/>
      <c r="Q3685" s="223"/>
      <c r="R3685" s="223"/>
      <c r="S3685" s="223"/>
      <c r="T3685" s="223"/>
      <c r="U3685" s="314"/>
    </row>
    <row r="3686" spans="16:21">
      <c r="P3686" s="223"/>
      <c r="Q3686" s="223"/>
      <c r="R3686" s="223"/>
      <c r="S3686" s="223"/>
      <c r="T3686" s="223"/>
      <c r="U3686" s="314"/>
    </row>
    <row r="3687" spans="16:21">
      <c r="P3687" s="223"/>
      <c r="Q3687" s="223"/>
      <c r="R3687" s="223"/>
      <c r="S3687" s="223"/>
      <c r="T3687" s="223"/>
      <c r="U3687" s="314"/>
    </row>
    <row r="3688" spans="16:21">
      <c r="P3688" s="223"/>
      <c r="Q3688" s="223"/>
      <c r="R3688" s="223"/>
      <c r="S3688" s="223"/>
      <c r="T3688" s="223"/>
      <c r="U3688" s="314"/>
    </row>
    <row r="3689" spans="16:21">
      <c r="P3689" s="223"/>
      <c r="Q3689" s="223"/>
      <c r="R3689" s="223"/>
      <c r="S3689" s="223"/>
      <c r="T3689" s="223"/>
      <c r="U3689" s="314"/>
    </row>
    <row r="3690" spans="16:21">
      <c r="P3690" s="223"/>
      <c r="Q3690" s="223"/>
      <c r="R3690" s="223"/>
      <c r="S3690" s="223"/>
      <c r="T3690" s="223"/>
      <c r="U3690" s="314"/>
    </row>
    <row r="3691" spans="16:21">
      <c r="P3691" s="223"/>
      <c r="Q3691" s="223"/>
      <c r="R3691" s="223"/>
      <c r="S3691" s="223"/>
      <c r="T3691" s="223"/>
      <c r="U3691" s="314"/>
    </row>
    <row r="3692" spans="16:21">
      <c r="P3692" s="223"/>
      <c r="Q3692" s="223"/>
      <c r="R3692" s="223"/>
      <c r="S3692" s="223"/>
      <c r="T3692" s="223"/>
      <c r="U3692" s="314"/>
    </row>
    <row r="3693" spans="16:21">
      <c r="P3693" s="223"/>
      <c r="Q3693" s="223"/>
      <c r="R3693" s="223"/>
      <c r="S3693" s="223"/>
      <c r="T3693" s="223"/>
      <c r="U3693" s="314"/>
    </row>
    <row r="3694" spans="16:21">
      <c r="P3694" s="223"/>
      <c r="Q3694" s="223"/>
      <c r="R3694" s="223"/>
      <c r="S3694" s="223"/>
      <c r="T3694" s="223"/>
      <c r="U3694" s="314"/>
    </row>
    <row r="3695" spans="16:21">
      <c r="P3695" s="223"/>
      <c r="Q3695" s="223"/>
      <c r="R3695" s="223"/>
      <c r="S3695" s="223"/>
      <c r="T3695" s="223"/>
      <c r="U3695" s="314"/>
    </row>
    <row r="3696" spans="16:21">
      <c r="P3696" s="223"/>
      <c r="Q3696" s="223"/>
      <c r="R3696" s="223"/>
      <c r="S3696" s="223"/>
      <c r="T3696" s="223"/>
      <c r="U3696" s="314"/>
    </row>
    <row r="3697" spans="16:21">
      <c r="P3697" s="223"/>
      <c r="Q3697" s="223"/>
      <c r="R3697" s="223"/>
      <c r="S3697" s="223"/>
      <c r="T3697" s="223"/>
      <c r="U3697" s="314"/>
    </row>
    <row r="3698" spans="16:21">
      <c r="P3698" s="223"/>
      <c r="Q3698" s="223"/>
      <c r="R3698" s="223"/>
      <c r="S3698" s="223"/>
      <c r="T3698" s="223"/>
      <c r="U3698" s="314"/>
    </row>
    <row r="3699" spans="16:21">
      <c r="P3699" s="223"/>
      <c r="Q3699" s="223"/>
      <c r="R3699" s="223"/>
      <c r="S3699" s="223"/>
      <c r="T3699" s="223"/>
      <c r="U3699" s="314"/>
    </row>
    <row r="3700" spans="16:21">
      <c r="P3700" s="223"/>
      <c r="Q3700" s="223"/>
      <c r="R3700" s="223"/>
      <c r="S3700" s="223"/>
      <c r="T3700" s="223"/>
      <c r="U3700" s="314"/>
    </row>
    <row r="3701" spans="16:21">
      <c r="P3701" s="223"/>
      <c r="Q3701" s="223"/>
      <c r="R3701" s="223"/>
      <c r="S3701" s="223"/>
      <c r="T3701" s="223"/>
      <c r="U3701" s="314"/>
    </row>
    <row r="3702" spans="16:21">
      <c r="P3702" s="223"/>
      <c r="Q3702" s="223"/>
      <c r="R3702" s="223"/>
      <c r="S3702" s="223"/>
      <c r="T3702" s="223"/>
      <c r="U3702" s="314"/>
    </row>
    <row r="3703" spans="16:21">
      <c r="P3703" s="223"/>
      <c r="Q3703" s="223"/>
      <c r="R3703" s="223"/>
      <c r="S3703" s="223"/>
      <c r="T3703" s="223"/>
      <c r="U3703" s="314"/>
    </row>
    <row r="3704" spans="16:21">
      <c r="P3704" s="223"/>
      <c r="Q3704" s="223"/>
      <c r="R3704" s="223"/>
      <c r="S3704" s="223"/>
      <c r="T3704" s="223"/>
      <c r="U3704" s="314"/>
    </row>
    <row r="3705" spans="16:21">
      <c r="P3705" s="223"/>
      <c r="Q3705" s="223"/>
      <c r="R3705" s="223"/>
      <c r="S3705" s="223"/>
      <c r="T3705" s="223"/>
      <c r="U3705" s="314"/>
    </row>
    <row r="3706" spans="16:21">
      <c r="P3706" s="223"/>
      <c r="Q3706" s="223"/>
      <c r="R3706" s="223"/>
      <c r="S3706" s="223"/>
      <c r="T3706" s="223"/>
      <c r="U3706" s="314"/>
    </row>
    <row r="3707" spans="16:21">
      <c r="P3707" s="223"/>
      <c r="Q3707" s="223"/>
      <c r="R3707" s="223"/>
      <c r="S3707" s="223"/>
      <c r="T3707" s="223"/>
      <c r="U3707" s="314"/>
    </row>
    <row r="3708" spans="16:21">
      <c r="P3708" s="223"/>
      <c r="Q3708" s="223"/>
      <c r="R3708" s="223"/>
      <c r="S3708" s="223"/>
      <c r="T3708" s="223"/>
      <c r="U3708" s="314"/>
    </row>
    <row r="3709" spans="16:21">
      <c r="P3709" s="223"/>
      <c r="Q3709" s="223"/>
      <c r="R3709" s="223"/>
      <c r="S3709" s="223"/>
      <c r="T3709" s="223"/>
      <c r="U3709" s="314"/>
    </row>
    <row r="3710" spans="16:21">
      <c r="P3710" s="223"/>
      <c r="Q3710" s="223"/>
      <c r="R3710" s="223"/>
      <c r="S3710" s="223"/>
      <c r="T3710" s="223"/>
      <c r="U3710" s="314"/>
    </row>
    <row r="3711" spans="16:21">
      <c r="P3711" s="223"/>
      <c r="Q3711" s="223"/>
      <c r="R3711" s="223"/>
      <c r="S3711" s="223"/>
      <c r="T3711" s="223"/>
      <c r="U3711" s="314"/>
    </row>
    <row r="3712" spans="16:21">
      <c r="P3712" s="223"/>
      <c r="Q3712" s="223"/>
      <c r="R3712" s="223"/>
      <c r="S3712" s="223"/>
      <c r="T3712" s="223"/>
      <c r="U3712" s="314"/>
    </row>
    <row r="3713" spans="16:21">
      <c r="P3713" s="223"/>
      <c r="Q3713" s="223"/>
      <c r="R3713" s="223"/>
      <c r="S3713" s="223"/>
      <c r="T3713" s="223"/>
      <c r="U3713" s="314"/>
    </row>
    <row r="3714" spans="16:21">
      <c r="P3714" s="223"/>
      <c r="Q3714" s="223"/>
      <c r="R3714" s="223"/>
      <c r="S3714" s="223"/>
      <c r="T3714" s="223"/>
      <c r="U3714" s="314"/>
    </row>
    <row r="3715" spans="16:21">
      <c r="P3715" s="223"/>
      <c r="Q3715" s="223"/>
      <c r="R3715" s="223"/>
      <c r="S3715" s="223"/>
      <c r="T3715" s="223"/>
      <c r="U3715" s="314"/>
    </row>
    <row r="3716" spans="16:21">
      <c r="P3716" s="223"/>
      <c r="Q3716" s="223"/>
      <c r="R3716" s="223"/>
      <c r="S3716" s="223"/>
      <c r="T3716" s="223"/>
      <c r="U3716" s="314"/>
    </row>
    <row r="3717" spans="16:21">
      <c r="P3717" s="223"/>
      <c r="Q3717" s="223"/>
      <c r="R3717" s="223"/>
      <c r="S3717" s="223"/>
      <c r="T3717" s="223"/>
      <c r="U3717" s="314"/>
    </row>
    <row r="3718" spans="16:21">
      <c r="P3718" s="223"/>
      <c r="Q3718" s="223"/>
      <c r="R3718" s="223"/>
      <c r="S3718" s="223"/>
      <c r="T3718" s="223"/>
      <c r="U3718" s="314"/>
    </row>
    <row r="3719" spans="16:21">
      <c r="P3719" s="223"/>
      <c r="Q3719" s="223"/>
      <c r="R3719" s="223"/>
      <c r="S3719" s="223"/>
      <c r="T3719" s="223"/>
      <c r="U3719" s="314"/>
    </row>
    <row r="3720" spans="16:21">
      <c r="P3720" s="223"/>
      <c r="Q3720" s="223"/>
      <c r="R3720" s="223"/>
      <c r="S3720" s="223"/>
      <c r="T3720" s="223"/>
      <c r="U3720" s="314"/>
    </row>
    <row r="3721" spans="16:21">
      <c r="P3721" s="223"/>
      <c r="Q3721" s="223"/>
      <c r="R3721" s="223"/>
      <c r="S3721" s="223"/>
      <c r="T3721" s="223"/>
      <c r="U3721" s="314"/>
    </row>
    <row r="3722" spans="16:21">
      <c r="P3722" s="223"/>
      <c r="Q3722" s="223"/>
      <c r="R3722" s="223"/>
      <c r="S3722" s="223"/>
      <c r="T3722" s="223"/>
      <c r="U3722" s="314"/>
    </row>
    <row r="3723" spans="16:21">
      <c r="P3723" s="223"/>
      <c r="Q3723" s="223"/>
      <c r="R3723" s="223"/>
      <c r="S3723" s="223"/>
      <c r="T3723" s="223"/>
      <c r="U3723" s="314"/>
    </row>
    <row r="3724" spans="16:21">
      <c r="P3724" s="223"/>
      <c r="Q3724" s="223"/>
      <c r="R3724" s="223"/>
      <c r="S3724" s="223"/>
      <c r="T3724" s="223"/>
      <c r="U3724" s="314"/>
    </row>
    <row r="3725" spans="16:21">
      <c r="P3725" s="223"/>
      <c r="Q3725" s="223"/>
      <c r="R3725" s="223"/>
      <c r="S3725" s="223"/>
      <c r="T3725" s="223"/>
      <c r="U3725" s="314"/>
    </row>
    <row r="3726" spans="16:21">
      <c r="P3726" s="223"/>
      <c r="Q3726" s="223"/>
      <c r="R3726" s="223"/>
      <c r="S3726" s="223"/>
      <c r="T3726" s="223"/>
      <c r="U3726" s="314"/>
    </row>
    <row r="3727" spans="16:21">
      <c r="P3727" s="223"/>
      <c r="Q3727" s="223"/>
      <c r="R3727" s="223"/>
      <c r="S3727" s="223"/>
      <c r="T3727" s="223"/>
      <c r="U3727" s="314"/>
    </row>
    <row r="3728" spans="16:21">
      <c r="P3728" s="223"/>
      <c r="Q3728" s="223"/>
      <c r="R3728" s="223"/>
      <c r="S3728" s="223"/>
      <c r="T3728" s="223"/>
      <c r="U3728" s="314"/>
    </row>
    <row r="3729" spans="16:21">
      <c r="P3729" s="223"/>
      <c r="Q3729" s="223"/>
      <c r="R3729" s="223"/>
      <c r="S3729" s="223"/>
      <c r="T3729" s="223"/>
      <c r="U3729" s="314"/>
    </row>
    <row r="3730" spans="16:21">
      <c r="P3730" s="223"/>
      <c r="Q3730" s="223"/>
      <c r="R3730" s="223"/>
      <c r="S3730" s="223"/>
      <c r="T3730" s="223"/>
      <c r="U3730" s="314"/>
    </row>
    <row r="3731" spans="16:21">
      <c r="P3731" s="223"/>
      <c r="Q3731" s="223"/>
      <c r="R3731" s="223"/>
      <c r="S3731" s="223"/>
      <c r="T3731" s="223"/>
      <c r="U3731" s="314"/>
    </row>
    <row r="3732" spans="16:21">
      <c r="P3732" s="223"/>
      <c r="Q3732" s="223"/>
      <c r="R3732" s="223"/>
      <c r="S3732" s="223"/>
      <c r="T3732" s="223"/>
      <c r="U3732" s="314"/>
    </row>
    <row r="3733" spans="16:21">
      <c r="P3733" s="223"/>
      <c r="Q3733" s="223"/>
      <c r="R3733" s="223"/>
      <c r="S3733" s="223"/>
      <c r="T3733" s="223"/>
      <c r="U3733" s="314"/>
    </row>
    <row r="3734" spans="16:21">
      <c r="P3734" s="223"/>
      <c r="Q3734" s="223"/>
      <c r="R3734" s="223"/>
      <c r="S3734" s="223"/>
      <c r="T3734" s="223"/>
      <c r="U3734" s="314"/>
    </row>
    <row r="3735" spans="16:21">
      <c r="P3735" s="223"/>
      <c r="Q3735" s="223"/>
      <c r="R3735" s="223"/>
      <c r="S3735" s="223"/>
      <c r="T3735" s="223"/>
      <c r="U3735" s="314"/>
    </row>
    <row r="3736" spans="16:21">
      <c r="P3736" s="223"/>
      <c r="Q3736" s="223"/>
      <c r="R3736" s="223"/>
      <c r="S3736" s="223"/>
      <c r="T3736" s="223"/>
      <c r="U3736" s="314"/>
    </row>
    <row r="3737" spans="16:21">
      <c r="P3737" s="223"/>
      <c r="Q3737" s="223"/>
      <c r="R3737" s="223"/>
      <c r="S3737" s="223"/>
      <c r="T3737" s="223"/>
      <c r="U3737" s="314"/>
    </row>
    <row r="3738" spans="16:21">
      <c r="P3738" s="223"/>
      <c r="Q3738" s="223"/>
      <c r="R3738" s="223"/>
      <c r="S3738" s="223"/>
      <c r="T3738" s="223"/>
      <c r="U3738" s="314"/>
    </row>
    <row r="3739" spans="16:21">
      <c r="P3739" s="223"/>
      <c r="Q3739" s="223"/>
      <c r="R3739" s="223"/>
      <c r="S3739" s="223"/>
      <c r="T3739" s="223"/>
      <c r="U3739" s="314"/>
    </row>
    <row r="3740" spans="16:21">
      <c r="P3740" s="223"/>
      <c r="Q3740" s="223"/>
      <c r="R3740" s="223"/>
      <c r="S3740" s="223"/>
      <c r="T3740" s="223"/>
      <c r="U3740" s="314"/>
    </row>
    <row r="3741" spans="16:21">
      <c r="P3741" s="223"/>
      <c r="Q3741" s="223"/>
      <c r="R3741" s="223"/>
      <c r="S3741" s="223"/>
      <c r="T3741" s="223"/>
      <c r="U3741" s="314"/>
    </row>
    <row r="3742" spans="16:21">
      <c r="P3742" s="223"/>
      <c r="Q3742" s="223"/>
      <c r="R3742" s="223"/>
      <c r="S3742" s="223"/>
      <c r="T3742" s="223"/>
      <c r="U3742" s="314"/>
    </row>
    <row r="3743" spans="16:21">
      <c r="P3743" s="223"/>
      <c r="Q3743" s="223"/>
      <c r="R3743" s="223"/>
      <c r="S3743" s="223"/>
      <c r="T3743" s="223"/>
      <c r="U3743" s="314"/>
    </row>
    <row r="3744" spans="16:21">
      <c r="P3744" s="223"/>
      <c r="Q3744" s="223"/>
      <c r="R3744" s="223"/>
      <c r="S3744" s="223"/>
      <c r="T3744" s="223"/>
      <c r="U3744" s="314"/>
    </row>
    <row r="3745" spans="16:21">
      <c r="P3745" s="223"/>
      <c r="Q3745" s="223"/>
      <c r="R3745" s="223"/>
      <c r="S3745" s="223"/>
      <c r="T3745" s="223"/>
      <c r="U3745" s="314"/>
    </row>
    <row r="3746" spans="16:21">
      <c r="P3746" s="223"/>
      <c r="Q3746" s="223"/>
      <c r="R3746" s="223"/>
      <c r="S3746" s="223"/>
      <c r="T3746" s="223"/>
      <c r="U3746" s="314"/>
    </row>
    <row r="3747" spans="16:21">
      <c r="P3747" s="223"/>
      <c r="Q3747" s="223"/>
      <c r="R3747" s="223"/>
      <c r="S3747" s="223"/>
      <c r="T3747" s="223"/>
      <c r="U3747" s="314"/>
    </row>
    <row r="3748" spans="16:21">
      <c r="P3748" s="223"/>
      <c r="Q3748" s="223"/>
      <c r="R3748" s="223"/>
      <c r="S3748" s="223"/>
      <c r="T3748" s="223"/>
      <c r="U3748" s="314"/>
    </row>
    <row r="3749" spans="16:21">
      <c r="P3749" s="223"/>
      <c r="Q3749" s="223"/>
      <c r="R3749" s="223"/>
      <c r="S3749" s="223"/>
      <c r="T3749" s="223"/>
      <c r="U3749" s="314"/>
    </row>
    <row r="3750" spans="16:21">
      <c r="P3750" s="223"/>
      <c r="Q3750" s="223"/>
      <c r="R3750" s="223"/>
      <c r="S3750" s="223"/>
      <c r="T3750" s="223"/>
      <c r="U3750" s="314"/>
    </row>
    <row r="3751" spans="16:21">
      <c r="P3751" s="223"/>
      <c r="Q3751" s="223"/>
      <c r="R3751" s="223"/>
      <c r="S3751" s="223"/>
      <c r="T3751" s="223"/>
      <c r="U3751" s="314"/>
    </row>
    <row r="3752" spans="16:21">
      <c r="P3752" s="223"/>
      <c r="Q3752" s="223"/>
      <c r="R3752" s="223"/>
      <c r="S3752" s="223"/>
      <c r="T3752" s="223"/>
      <c r="U3752" s="314"/>
    </row>
    <row r="3753" spans="16:21">
      <c r="P3753" s="223"/>
      <c r="Q3753" s="223"/>
      <c r="R3753" s="223"/>
      <c r="S3753" s="223"/>
      <c r="T3753" s="223"/>
      <c r="U3753" s="314"/>
    </row>
    <row r="3754" spans="16:21">
      <c r="P3754" s="223"/>
      <c r="Q3754" s="223"/>
      <c r="R3754" s="223"/>
      <c r="S3754" s="223"/>
      <c r="T3754" s="223"/>
      <c r="U3754" s="314"/>
    </row>
    <row r="3755" spans="16:21">
      <c r="P3755" s="223"/>
      <c r="Q3755" s="223"/>
      <c r="R3755" s="223"/>
      <c r="S3755" s="223"/>
      <c r="T3755" s="223"/>
      <c r="U3755" s="314"/>
    </row>
    <row r="3756" spans="16:21">
      <c r="P3756" s="223"/>
      <c r="Q3756" s="223"/>
      <c r="R3756" s="223"/>
      <c r="S3756" s="223"/>
      <c r="T3756" s="223"/>
      <c r="U3756" s="314"/>
    </row>
    <row r="3757" spans="16:21">
      <c r="P3757" s="223"/>
      <c r="Q3757" s="223"/>
      <c r="R3757" s="223"/>
      <c r="S3757" s="223"/>
      <c r="T3757" s="223"/>
      <c r="U3757" s="314"/>
    </row>
    <row r="3758" spans="16:21">
      <c r="P3758" s="223"/>
      <c r="Q3758" s="223"/>
      <c r="R3758" s="223"/>
      <c r="S3758" s="223"/>
      <c r="T3758" s="223"/>
      <c r="U3758" s="314"/>
    </row>
    <row r="3759" spans="16:21">
      <c r="P3759" s="223"/>
      <c r="Q3759" s="223"/>
      <c r="R3759" s="223"/>
      <c r="S3759" s="223"/>
      <c r="T3759" s="223"/>
      <c r="U3759" s="314"/>
    </row>
    <row r="3760" spans="16:21">
      <c r="P3760" s="223"/>
      <c r="Q3760" s="223"/>
      <c r="R3760" s="223"/>
      <c r="S3760" s="223"/>
      <c r="T3760" s="223"/>
      <c r="U3760" s="314"/>
    </row>
    <row r="3761" spans="16:21">
      <c r="P3761" s="223"/>
      <c r="Q3761" s="223"/>
      <c r="R3761" s="223"/>
      <c r="S3761" s="223"/>
      <c r="T3761" s="223"/>
      <c r="U3761" s="314"/>
    </row>
    <row r="3762" spans="16:21">
      <c r="P3762" s="223"/>
      <c r="Q3762" s="223"/>
      <c r="R3762" s="223"/>
      <c r="S3762" s="223"/>
      <c r="T3762" s="223"/>
      <c r="U3762" s="314"/>
    </row>
    <row r="3763" spans="16:21">
      <c r="P3763" s="223"/>
      <c r="Q3763" s="223"/>
      <c r="R3763" s="223"/>
      <c r="S3763" s="223"/>
      <c r="T3763" s="223"/>
      <c r="U3763" s="314"/>
    </row>
    <row r="3764" spans="16:21">
      <c r="P3764" s="223"/>
      <c r="Q3764" s="223"/>
      <c r="R3764" s="223"/>
      <c r="S3764" s="223"/>
      <c r="T3764" s="223"/>
      <c r="U3764" s="314"/>
    </row>
    <row r="3765" spans="16:21">
      <c r="P3765" s="223"/>
      <c r="Q3765" s="223"/>
      <c r="R3765" s="223"/>
      <c r="S3765" s="223"/>
      <c r="T3765" s="223"/>
      <c r="U3765" s="314"/>
    </row>
    <row r="3766" spans="16:21">
      <c r="P3766" s="223"/>
      <c r="Q3766" s="223"/>
      <c r="R3766" s="223"/>
      <c r="S3766" s="223"/>
      <c r="T3766" s="223"/>
      <c r="U3766" s="314"/>
    </row>
    <row r="3767" spans="16:21">
      <c r="P3767" s="223"/>
      <c r="Q3767" s="223"/>
      <c r="R3767" s="223"/>
      <c r="S3767" s="223"/>
      <c r="T3767" s="223"/>
      <c r="U3767" s="314"/>
    </row>
    <row r="3768" spans="16:21">
      <c r="P3768" s="223"/>
      <c r="Q3768" s="223"/>
      <c r="R3768" s="223"/>
      <c r="S3768" s="223"/>
      <c r="T3768" s="223"/>
      <c r="U3768" s="314"/>
    </row>
    <row r="3769" spans="16:21">
      <c r="P3769" s="223"/>
      <c r="Q3769" s="223"/>
      <c r="R3769" s="223"/>
      <c r="S3769" s="223"/>
      <c r="T3769" s="223"/>
      <c r="U3769" s="314"/>
    </row>
    <row r="3770" spans="16:21">
      <c r="P3770" s="223"/>
      <c r="Q3770" s="223"/>
      <c r="R3770" s="223"/>
      <c r="S3770" s="223"/>
      <c r="T3770" s="223"/>
      <c r="U3770" s="314"/>
    </row>
    <row r="3771" spans="16:21">
      <c r="P3771" s="223"/>
      <c r="Q3771" s="223"/>
      <c r="R3771" s="223"/>
      <c r="S3771" s="223"/>
      <c r="T3771" s="223"/>
      <c r="U3771" s="314"/>
    </row>
    <row r="3772" spans="16:21">
      <c r="P3772" s="223"/>
      <c r="Q3772" s="223"/>
      <c r="R3772" s="223"/>
      <c r="S3772" s="223"/>
      <c r="T3772" s="223"/>
      <c r="U3772" s="314"/>
    </row>
    <row r="3773" spans="16:21">
      <c r="P3773" s="223"/>
      <c r="Q3773" s="223"/>
      <c r="R3773" s="223"/>
      <c r="S3773" s="223"/>
      <c r="T3773" s="223"/>
      <c r="U3773" s="314"/>
    </row>
    <row r="3774" spans="16:21">
      <c r="P3774" s="223"/>
      <c r="Q3774" s="223"/>
      <c r="R3774" s="223"/>
      <c r="S3774" s="223"/>
      <c r="T3774" s="223"/>
      <c r="U3774" s="314"/>
    </row>
    <row r="3775" spans="16:21">
      <c r="P3775" s="223"/>
      <c r="Q3775" s="223"/>
      <c r="R3775" s="223"/>
      <c r="S3775" s="223"/>
      <c r="T3775" s="223"/>
      <c r="U3775" s="314"/>
    </row>
    <row r="3776" spans="16:21">
      <c r="P3776" s="223"/>
      <c r="Q3776" s="223"/>
      <c r="R3776" s="223"/>
      <c r="S3776" s="223"/>
      <c r="T3776" s="223"/>
      <c r="U3776" s="314"/>
    </row>
    <row r="3777" spans="16:21">
      <c r="P3777" s="223"/>
      <c r="Q3777" s="223"/>
      <c r="R3777" s="223"/>
      <c r="S3777" s="223"/>
      <c r="T3777" s="223"/>
      <c r="U3777" s="314"/>
    </row>
    <row r="3778" spans="16:21">
      <c r="P3778" s="223"/>
      <c r="Q3778" s="223"/>
      <c r="R3778" s="223"/>
      <c r="S3778" s="223"/>
      <c r="T3778" s="223"/>
      <c r="U3778" s="314"/>
    </row>
    <row r="3779" spans="16:21">
      <c r="P3779" s="223"/>
      <c r="Q3779" s="223"/>
      <c r="R3779" s="223"/>
      <c r="S3779" s="223"/>
      <c r="T3779" s="223"/>
      <c r="U3779" s="314"/>
    </row>
    <row r="3780" spans="16:21">
      <c r="P3780" s="223"/>
      <c r="Q3780" s="223"/>
      <c r="R3780" s="223"/>
      <c r="S3780" s="223"/>
      <c r="T3780" s="223"/>
      <c r="U3780" s="314"/>
    </row>
    <row r="3781" spans="16:21">
      <c r="P3781" s="223"/>
      <c r="Q3781" s="223"/>
      <c r="R3781" s="223"/>
      <c r="S3781" s="223"/>
      <c r="T3781" s="223"/>
      <c r="U3781" s="314"/>
    </row>
    <row r="3782" spans="16:21">
      <c r="P3782" s="223"/>
      <c r="Q3782" s="223"/>
      <c r="R3782" s="223"/>
      <c r="S3782" s="223"/>
      <c r="T3782" s="223"/>
      <c r="U3782" s="314"/>
    </row>
    <row r="3783" spans="16:21">
      <c r="P3783" s="223"/>
      <c r="Q3783" s="223"/>
      <c r="R3783" s="223"/>
      <c r="S3783" s="223"/>
      <c r="T3783" s="223"/>
      <c r="U3783" s="314"/>
    </row>
    <row r="3784" spans="16:21">
      <c r="P3784" s="223"/>
      <c r="Q3784" s="223"/>
      <c r="R3784" s="223"/>
      <c r="S3784" s="223"/>
      <c r="T3784" s="223"/>
      <c r="U3784" s="314"/>
    </row>
    <row r="3785" spans="16:21">
      <c r="P3785" s="223"/>
      <c r="Q3785" s="223"/>
      <c r="R3785" s="223"/>
      <c r="S3785" s="223"/>
      <c r="T3785" s="223"/>
      <c r="U3785" s="314"/>
    </row>
    <row r="3786" spans="16:21">
      <c r="P3786" s="223"/>
      <c r="Q3786" s="223"/>
      <c r="R3786" s="223"/>
      <c r="S3786" s="223"/>
      <c r="T3786" s="223"/>
      <c r="U3786" s="314"/>
    </row>
    <row r="3787" spans="16:21">
      <c r="P3787" s="223"/>
      <c r="Q3787" s="223"/>
      <c r="R3787" s="223"/>
      <c r="S3787" s="223"/>
      <c r="T3787" s="223"/>
      <c r="U3787" s="314"/>
    </row>
    <row r="3788" spans="16:21">
      <c r="P3788" s="223"/>
      <c r="Q3788" s="223"/>
      <c r="R3788" s="223"/>
      <c r="S3788" s="223"/>
      <c r="T3788" s="223"/>
      <c r="U3788" s="314"/>
    </row>
    <row r="3789" spans="16:21">
      <c r="P3789" s="223"/>
      <c r="Q3789" s="223"/>
      <c r="R3789" s="223"/>
      <c r="S3789" s="223"/>
      <c r="T3789" s="223"/>
      <c r="U3789" s="314"/>
    </row>
    <row r="3790" spans="16:21">
      <c r="P3790" s="223"/>
      <c r="Q3790" s="223"/>
      <c r="R3790" s="223"/>
      <c r="S3790" s="223"/>
      <c r="T3790" s="223"/>
      <c r="U3790" s="314"/>
    </row>
    <row r="3791" spans="16:21">
      <c r="P3791" s="223"/>
      <c r="Q3791" s="223"/>
      <c r="R3791" s="223"/>
      <c r="S3791" s="223"/>
      <c r="T3791" s="223"/>
      <c r="U3791" s="314"/>
    </row>
    <row r="3792" spans="16:21">
      <c r="P3792" s="223"/>
      <c r="Q3792" s="223"/>
      <c r="R3792" s="223"/>
      <c r="S3792" s="223"/>
      <c r="T3792" s="223"/>
      <c r="U3792" s="314"/>
    </row>
    <row r="3793" spans="16:21">
      <c r="P3793" s="223"/>
      <c r="Q3793" s="223"/>
      <c r="R3793" s="223"/>
      <c r="S3793" s="223"/>
      <c r="T3793" s="223"/>
      <c r="U3793" s="314"/>
    </row>
    <row r="3794" spans="16:21">
      <c r="P3794" s="223"/>
      <c r="Q3794" s="223"/>
      <c r="R3794" s="223"/>
      <c r="S3794" s="223"/>
      <c r="T3794" s="223"/>
      <c r="U3794" s="314"/>
    </row>
    <row r="3795" spans="16:21">
      <c r="P3795" s="223"/>
      <c r="Q3795" s="223"/>
      <c r="R3795" s="223"/>
      <c r="S3795" s="223"/>
      <c r="T3795" s="223"/>
      <c r="U3795" s="314"/>
    </row>
    <row r="3796" spans="16:21">
      <c r="P3796" s="223"/>
      <c r="Q3796" s="223"/>
      <c r="R3796" s="223"/>
      <c r="S3796" s="223"/>
      <c r="T3796" s="223"/>
      <c r="U3796" s="314"/>
    </row>
    <row r="3797" spans="16:21">
      <c r="P3797" s="223"/>
      <c r="Q3797" s="223"/>
      <c r="R3797" s="223"/>
      <c r="S3797" s="223"/>
      <c r="T3797" s="223"/>
      <c r="U3797" s="314"/>
    </row>
    <row r="3798" spans="16:21">
      <c r="P3798" s="223"/>
      <c r="Q3798" s="223"/>
      <c r="R3798" s="223"/>
      <c r="S3798" s="223"/>
      <c r="T3798" s="223"/>
      <c r="U3798" s="314"/>
    </row>
    <row r="3799" spans="16:21">
      <c r="P3799" s="223"/>
      <c r="Q3799" s="223"/>
      <c r="R3799" s="223"/>
      <c r="S3799" s="223"/>
      <c r="T3799" s="223"/>
      <c r="U3799" s="314"/>
    </row>
    <row r="3800" spans="16:21">
      <c r="P3800" s="223"/>
      <c r="Q3800" s="223"/>
      <c r="R3800" s="223"/>
      <c r="S3800" s="223"/>
      <c r="T3800" s="223"/>
      <c r="U3800" s="314"/>
    </row>
    <row r="3801" spans="16:21">
      <c r="P3801" s="223"/>
      <c r="Q3801" s="223"/>
      <c r="R3801" s="223"/>
      <c r="S3801" s="223"/>
      <c r="T3801" s="223"/>
      <c r="U3801" s="314"/>
    </row>
    <row r="3802" spans="16:21">
      <c r="P3802" s="223"/>
      <c r="Q3802" s="223"/>
      <c r="R3802" s="223"/>
      <c r="S3802" s="223"/>
      <c r="T3802" s="223"/>
      <c r="U3802" s="314"/>
    </row>
    <row r="3803" spans="16:21">
      <c r="P3803" s="223"/>
      <c r="Q3803" s="223"/>
      <c r="R3803" s="223"/>
      <c r="S3803" s="223"/>
      <c r="T3803" s="223"/>
      <c r="U3803" s="314"/>
    </row>
    <row r="3804" spans="16:21">
      <c r="P3804" s="223"/>
      <c r="Q3804" s="223"/>
      <c r="R3804" s="223"/>
      <c r="S3804" s="223"/>
      <c r="T3804" s="223"/>
      <c r="U3804" s="314"/>
    </row>
    <row r="3805" spans="16:21">
      <c r="P3805" s="223"/>
      <c r="Q3805" s="223"/>
      <c r="R3805" s="223"/>
      <c r="S3805" s="223"/>
      <c r="T3805" s="223"/>
      <c r="U3805" s="314"/>
    </row>
    <row r="3806" spans="16:21">
      <c r="P3806" s="223"/>
      <c r="Q3806" s="223"/>
      <c r="R3806" s="223"/>
      <c r="S3806" s="223"/>
      <c r="T3806" s="223"/>
      <c r="U3806" s="314"/>
    </row>
    <row r="3807" spans="16:21">
      <c r="P3807" s="223"/>
      <c r="Q3807" s="223"/>
      <c r="R3807" s="223"/>
      <c r="S3807" s="223"/>
      <c r="T3807" s="223"/>
      <c r="U3807" s="314"/>
    </row>
    <row r="3808" spans="16:21">
      <c r="P3808" s="223"/>
      <c r="Q3808" s="223"/>
      <c r="R3808" s="223"/>
      <c r="S3808" s="223"/>
      <c r="T3808" s="223"/>
      <c r="U3808" s="314"/>
    </row>
    <row r="3809" spans="16:21">
      <c r="P3809" s="223"/>
      <c r="Q3809" s="223"/>
      <c r="R3809" s="223"/>
      <c r="S3809" s="223"/>
      <c r="T3809" s="223"/>
      <c r="U3809" s="314"/>
    </row>
    <row r="3810" spans="16:21">
      <c r="P3810" s="223"/>
      <c r="Q3810" s="223"/>
      <c r="R3810" s="223"/>
      <c r="S3810" s="223"/>
      <c r="T3810" s="223"/>
      <c r="U3810" s="314"/>
    </row>
    <row r="3811" spans="16:21">
      <c r="P3811" s="223"/>
      <c r="Q3811" s="223"/>
      <c r="R3811" s="223"/>
      <c r="S3811" s="223"/>
      <c r="T3811" s="223"/>
      <c r="U3811" s="314"/>
    </row>
    <row r="3812" spans="16:21">
      <c r="P3812" s="223"/>
      <c r="Q3812" s="223"/>
      <c r="R3812" s="223"/>
      <c r="S3812" s="223"/>
      <c r="T3812" s="223"/>
      <c r="U3812" s="314"/>
    </row>
    <row r="3813" spans="16:21">
      <c r="P3813" s="223"/>
      <c r="Q3813" s="223"/>
      <c r="R3813" s="223"/>
      <c r="S3813" s="223"/>
      <c r="T3813" s="223"/>
      <c r="U3813" s="314"/>
    </row>
    <row r="3814" spans="16:21">
      <c r="P3814" s="223"/>
      <c r="Q3814" s="223"/>
      <c r="R3814" s="223"/>
      <c r="S3814" s="223"/>
      <c r="T3814" s="223"/>
      <c r="U3814" s="314"/>
    </row>
    <row r="3815" spans="16:21">
      <c r="P3815" s="223"/>
      <c r="Q3815" s="223"/>
      <c r="R3815" s="223"/>
      <c r="S3815" s="223"/>
      <c r="T3815" s="223"/>
      <c r="U3815" s="314"/>
    </row>
    <row r="3816" spans="16:21">
      <c r="P3816" s="223"/>
      <c r="Q3816" s="223"/>
      <c r="R3816" s="223"/>
      <c r="S3816" s="223"/>
      <c r="T3816" s="223"/>
      <c r="U3816" s="314"/>
    </row>
    <row r="3817" spans="16:21">
      <c r="P3817" s="223"/>
      <c r="Q3817" s="223"/>
      <c r="R3817" s="223"/>
      <c r="S3817" s="223"/>
      <c r="T3817" s="223"/>
      <c r="U3817" s="314"/>
    </row>
    <row r="3818" spans="16:21">
      <c r="P3818" s="223"/>
      <c r="Q3818" s="223"/>
      <c r="R3818" s="223"/>
      <c r="S3818" s="223"/>
      <c r="T3818" s="223"/>
      <c r="U3818" s="314"/>
    </row>
    <row r="3819" spans="16:21">
      <c r="P3819" s="223"/>
      <c r="Q3819" s="223"/>
      <c r="R3819" s="223"/>
      <c r="S3819" s="223"/>
      <c r="T3819" s="223"/>
      <c r="U3819" s="314"/>
    </row>
    <row r="3820" spans="16:21">
      <c r="P3820" s="223"/>
      <c r="Q3820" s="223"/>
      <c r="R3820" s="223"/>
      <c r="S3820" s="223"/>
      <c r="T3820" s="223"/>
      <c r="U3820" s="314"/>
    </row>
    <row r="3821" spans="16:21">
      <c r="P3821" s="223"/>
      <c r="Q3821" s="223"/>
      <c r="R3821" s="223"/>
      <c r="S3821" s="223"/>
      <c r="T3821" s="223"/>
      <c r="U3821" s="314"/>
    </row>
    <row r="3822" spans="16:21">
      <c r="P3822" s="223"/>
      <c r="Q3822" s="223"/>
      <c r="R3822" s="223"/>
      <c r="S3822" s="223"/>
      <c r="T3822" s="223"/>
      <c r="U3822" s="314"/>
    </row>
    <row r="3823" spans="16:21">
      <c r="P3823" s="223"/>
      <c r="Q3823" s="223"/>
      <c r="R3823" s="223"/>
      <c r="S3823" s="223"/>
      <c r="T3823" s="223"/>
      <c r="U3823" s="314"/>
    </row>
    <row r="3824" spans="16:21">
      <c r="P3824" s="223"/>
      <c r="Q3824" s="223"/>
      <c r="R3824" s="223"/>
      <c r="S3824" s="223"/>
      <c r="T3824" s="223"/>
      <c r="U3824" s="314"/>
    </row>
    <row r="3825" spans="16:21">
      <c r="P3825" s="223"/>
      <c r="Q3825" s="223"/>
      <c r="R3825" s="223"/>
      <c r="S3825" s="223"/>
      <c r="T3825" s="223"/>
      <c r="U3825" s="314"/>
    </row>
    <row r="3826" spans="16:21">
      <c r="P3826" s="223"/>
      <c r="Q3826" s="223"/>
      <c r="R3826" s="223"/>
      <c r="S3826" s="223"/>
      <c r="T3826" s="223"/>
      <c r="U3826" s="314"/>
    </row>
    <row r="3827" spans="16:21">
      <c r="P3827" s="223"/>
      <c r="Q3827" s="223"/>
      <c r="R3827" s="223"/>
      <c r="S3827" s="223"/>
      <c r="T3827" s="223"/>
      <c r="U3827" s="314"/>
    </row>
    <row r="3828" spans="16:21">
      <c r="P3828" s="223"/>
      <c r="Q3828" s="223"/>
      <c r="R3828" s="223"/>
      <c r="S3828" s="223"/>
      <c r="T3828" s="223"/>
      <c r="U3828" s="314"/>
    </row>
    <row r="3829" spans="16:21">
      <c r="P3829" s="223"/>
      <c r="Q3829" s="223"/>
      <c r="R3829" s="223"/>
      <c r="S3829" s="223"/>
      <c r="T3829" s="223"/>
      <c r="U3829" s="314"/>
    </row>
    <row r="3830" spans="16:21">
      <c r="P3830" s="223"/>
      <c r="Q3830" s="223"/>
      <c r="R3830" s="223"/>
      <c r="S3830" s="223"/>
      <c r="T3830" s="223"/>
      <c r="U3830" s="314"/>
    </row>
    <row r="3831" spans="16:21">
      <c r="P3831" s="223"/>
      <c r="Q3831" s="223"/>
      <c r="R3831" s="223"/>
      <c r="S3831" s="223"/>
      <c r="T3831" s="223"/>
      <c r="U3831" s="314"/>
    </row>
    <row r="3832" spans="16:21">
      <c r="P3832" s="223"/>
      <c r="Q3832" s="223"/>
      <c r="R3832" s="223"/>
      <c r="S3832" s="223"/>
      <c r="T3832" s="223"/>
      <c r="U3832" s="314"/>
    </row>
    <row r="3833" spans="16:21">
      <c r="P3833" s="223"/>
      <c r="Q3833" s="223"/>
      <c r="R3833" s="223"/>
      <c r="S3833" s="223"/>
      <c r="T3833" s="223"/>
      <c r="U3833" s="314"/>
    </row>
    <row r="3834" spans="16:21">
      <c r="P3834" s="223"/>
      <c r="Q3834" s="223"/>
      <c r="R3834" s="223"/>
      <c r="S3834" s="223"/>
      <c r="T3834" s="223"/>
      <c r="U3834" s="314"/>
    </row>
    <row r="3835" spans="16:21">
      <c r="P3835" s="223"/>
      <c r="Q3835" s="223"/>
      <c r="R3835" s="223"/>
      <c r="S3835" s="223"/>
      <c r="T3835" s="223"/>
      <c r="U3835" s="314"/>
    </row>
    <row r="3836" spans="16:21">
      <c r="P3836" s="223"/>
      <c r="Q3836" s="223"/>
      <c r="R3836" s="223"/>
      <c r="S3836" s="223"/>
      <c r="T3836" s="223"/>
      <c r="U3836" s="314"/>
    </row>
    <row r="3837" spans="16:21">
      <c r="P3837" s="223"/>
      <c r="Q3837" s="223"/>
      <c r="R3837" s="223"/>
      <c r="S3837" s="223"/>
      <c r="T3837" s="223"/>
      <c r="U3837" s="314"/>
    </row>
    <row r="3838" spans="16:21">
      <c r="P3838" s="223"/>
      <c r="Q3838" s="223"/>
      <c r="R3838" s="223"/>
      <c r="S3838" s="223"/>
      <c r="T3838" s="223"/>
      <c r="U3838" s="314"/>
    </row>
    <row r="3839" spans="16:21">
      <c r="P3839" s="223"/>
      <c r="Q3839" s="223"/>
      <c r="R3839" s="223"/>
      <c r="S3839" s="223"/>
      <c r="T3839" s="223"/>
      <c r="U3839" s="314"/>
    </row>
    <row r="3840" spans="16:21">
      <c r="P3840" s="223"/>
      <c r="Q3840" s="223"/>
      <c r="R3840" s="223"/>
      <c r="S3840" s="223"/>
      <c r="T3840" s="223"/>
      <c r="U3840" s="314"/>
    </row>
    <row r="3841" spans="16:21">
      <c r="P3841" s="223"/>
      <c r="Q3841" s="223"/>
      <c r="R3841" s="223"/>
      <c r="S3841" s="223"/>
      <c r="T3841" s="223"/>
      <c r="U3841" s="314"/>
    </row>
    <row r="3842" spans="16:21">
      <c r="P3842" s="223"/>
      <c r="Q3842" s="223"/>
      <c r="R3842" s="223"/>
      <c r="S3842" s="223"/>
      <c r="T3842" s="223"/>
      <c r="U3842" s="314"/>
    </row>
    <row r="3843" spans="16:21">
      <c r="P3843" s="223"/>
      <c r="Q3843" s="223"/>
      <c r="R3843" s="223"/>
      <c r="S3843" s="223"/>
      <c r="T3843" s="223"/>
      <c r="U3843" s="314"/>
    </row>
    <row r="3844" spans="16:21">
      <c r="P3844" s="223"/>
      <c r="Q3844" s="223"/>
      <c r="R3844" s="223"/>
      <c r="S3844" s="223"/>
      <c r="T3844" s="223"/>
      <c r="U3844" s="314"/>
    </row>
    <row r="3845" spans="16:21">
      <c r="P3845" s="223"/>
      <c r="Q3845" s="223"/>
      <c r="R3845" s="223"/>
      <c r="S3845" s="223"/>
      <c r="T3845" s="223"/>
      <c r="U3845" s="314"/>
    </row>
    <row r="3846" spans="16:21">
      <c r="P3846" s="223"/>
      <c r="Q3846" s="223"/>
      <c r="R3846" s="223"/>
      <c r="S3846" s="223"/>
      <c r="T3846" s="223"/>
      <c r="U3846" s="314"/>
    </row>
    <row r="3847" spans="16:21">
      <c r="P3847" s="223"/>
      <c r="Q3847" s="223"/>
      <c r="R3847" s="223"/>
      <c r="S3847" s="223"/>
      <c r="T3847" s="223"/>
      <c r="U3847" s="314"/>
    </row>
    <row r="3848" spans="16:21">
      <c r="P3848" s="223"/>
      <c r="Q3848" s="223"/>
      <c r="R3848" s="223"/>
      <c r="S3848" s="223"/>
      <c r="T3848" s="223"/>
      <c r="U3848" s="314"/>
    </row>
    <row r="3849" spans="16:21">
      <c r="P3849" s="223"/>
      <c r="Q3849" s="223"/>
      <c r="R3849" s="223"/>
      <c r="S3849" s="223"/>
      <c r="T3849" s="223"/>
      <c r="U3849" s="314"/>
    </row>
    <row r="3850" spans="16:21">
      <c r="P3850" s="223"/>
      <c r="Q3850" s="223"/>
      <c r="R3850" s="223"/>
      <c r="S3850" s="223"/>
      <c r="T3850" s="223"/>
      <c r="U3850" s="314"/>
    </row>
    <row r="3851" spans="16:21">
      <c r="P3851" s="223"/>
      <c r="Q3851" s="223"/>
      <c r="R3851" s="223"/>
      <c r="S3851" s="223"/>
      <c r="T3851" s="223"/>
      <c r="U3851" s="314"/>
    </row>
    <row r="3852" spans="16:21">
      <c r="P3852" s="223"/>
      <c r="Q3852" s="223"/>
      <c r="R3852" s="223"/>
      <c r="S3852" s="223"/>
      <c r="T3852" s="223"/>
      <c r="U3852" s="314"/>
    </row>
    <row r="3853" spans="16:21">
      <c r="P3853" s="223"/>
      <c r="Q3853" s="223"/>
      <c r="R3853" s="223"/>
      <c r="S3853" s="223"/>
      <c r="T3853" s="223"/>
      <c r="U3853" s="314"/>
    </row>
    <row r="3854" spans="16:21">
      <c r="P3854" s="223"/>
      <c r="Q3854" s="223"/>
      <c r="R3854" s="223"/>
      <c r="S3854" s="223"/>
      <c r="T3854" s="223"/>
      <c r="U3854" s="314"/>
    </row>
    <row r="3855" spans="16:21">
      <c r="P3855" s="223"/>
      <c r="Q3855" s="223"/>
      <c r="R3855" s="223"/>
      <c r="S3855" s="223"/>
      <c r="T3855" s="223"/>
      <c r="U3855" s="314"/>
    </row>
    <row r="3856" spans="16:21">
      <c r="P3856" s="223"/>
      <c r="Q3856" s="223"/>
      <c r="R3856" s="223"/>
      <c r="S3856" s="223"/>
      <c r="T3856" s="223"/>
      <c r="U3856" s="314"/>
    </row>
    <row r="3857" spans="16:21">
      <c r="P3857" s="223"/>
      <c r="Q3857" s="223"/>
      <c r="R3857" s="223"/>
      <c r="S3857" s="223"/>
      <c r="T3857" s="223"/>
      <c r="U3857" s="314"/>
    </row>
    <row r="3858" spans="16:21">
      <c r="P3858" s="223"/>
      <c r="Q3858" s="223"/>
      <c r="R3858" s="223"/>
      <c r="S3858" s="223"/>
      <c r="T3858" s="223"/>
      <c r="U3858" s="314"/>
    </row>
    <row r="3859" spans="16:21">
      <c r="P3859" s="223"/>
      <c r="Q3859" s="223"/>
      <c r="R3859" s="223"/>
      <c r="S3859" s="223"/>
      <c r="T3859" s="223"/>
      <c r="U3859" s="314"/>
    </row>
    <row r="3860" spans="16:21">
      <c r="P3860" s="223"/>
      <c r="Q3860" s="223"/>
      <c r="R3860" s="223"/>
      <c r="S3860" s="223"/>
      <c r="T3860" s="223"/>
      <c r="U3860" s="314"/>
    </row>
    <row r="3861" spans="16:21">
      <c r="P3861" s="223"/>
      <c r="Q3861" s="223"/>
      <c r="R3861" s="223"/>
      <c r="S3861" s="223"/>
      <c r="T3861" s="223"/>
      <c r="U3861" s="314"/>
    </row>
    <row r="3862" spans="16:21">
      <c r="P3862" s="223"/>
      <c r="Q3862" s="223"/>
      <c r="R3862" s="223"/>
      <c r="S3862" s="223"/>
      <c r="T3862" s="223"/>
      <c r="U3862" s="314"/>
    </row>
    <row r="3863" spans="16:21">
      <c r="P3863" s="223"/>
      <c r="Q3863" s="223"/>
      <c r="R3863" s="223"/>
      <c r="S3863" s="223"/>
      <c r="T3863" s="223"/>
      <c r="U3863" s="314"/>
    </row>
    <row r="3864" spans="16:21">
      <c r="P3864" s="223"/>
      <c r="Q3864" s="223"/>
      <c r="R3864" s="223"/>
      <c r="S3864" s="223"/>
      <c r="T3864" s="223"/>
      <c r="U3864" s="314"/>
    </row>
    <row r="3865" spans="16:21">
      <c r="P3865" s="223"/>
      <c r="Q3865" s="223"/>
      <c r="R3865" s="223"/>
      <c r="S3865" s="223"/>
      <c r="T3865" s="223"/>
      <c r="U3865" s="314"/>
    </row>
    <row r="3866" spans="16:21">
      <c r="P3866" s="223"/>
      <c r="Q3866" s="223"/>
      <c r="R3866" s="223"/>
      <c r="S3866" s="223"/>
      <c r="T3866" s="223"/>
      <c r="U3866" s="314"/>
    </row>
    <row r="3867" spans="16:21">
      <c r="P3867" s="223"/>
      <c r="Q3867" s="223"/>
      <c r="R3867" s="223"/>
      <c r="S3867" s="223"/>
      <c r="T3867" s="223"/>
      <c r="U3867" s="314"/>
    </row>
    <row r="3868" spans="16:21">
      <c r="P3868" s="223"/>
      <c r="Q3868" s="223"/>
      <c r="R3868" s="223"/>
      <c r="S3868" s="223"/>
      <c r="T3868" s="223"/>
      <c r="U3868" s="314"/>
    </row>
    <row r="3869" spans="16:21">
      <c r="P3869" s="223"/>
      <c r="Q3869" s="223"/>
      <c r="R3869" s="223"/>
      <c r="S3869" s="223"/>
      <c r="T3869" s="223"/>
      <c r="U3869" s="314"/>
    </row>
    <row r="3870" spans="16:21">
      <c r="P3870" s="223"/>
      <c r="Q3870" s="223"/>
      <c r="R3870" s="223"/>
      <c r="S3870" s="223"/>
      <c r="T3870" s="223"/>
      <c r="U3870" s="314"/>
    </row>
    <row r="3871" spans="16:21">
      <c r="P3871" s="223"/>
      <c r="Q3871" s="223"/>
      <c r="R3871" s="223"/>
      <c r="S3871" s="223"/>
      <c r="T3871" s="223"/>
      <c r="U3871" s="314"/>
    </row>
    <row r="3872" spans="16:21">
      <c r="P3872" s="223"/>
      <c r="Q3872" s="223"/>
      <c r="R3872" s="223"/>
      <c r="S3872" s="223"/>
      <c r="T3872" s="223"/>
      <c r="U3872" s="314"/>
    </row>
    <row r="3873" spans="16:21">
      <c r="P3873" s="223"/>
      <c r="Q3873" s="223"/>
      <c r="R3873" s="223"/>
      <c r="S3873" s="223"/>
      <c r="T3873" s="223"/>
      <c r="U3873" s="314"/>
    </row>
    <row r="3874" spans="16:21">
      <c r="P3874" s="223"/>
      <c r="Q3874" s="223"/>
      <c r="R3874" s="223"/>
      <c r="S3874" s="223"/>
      <c r="T3874" s="223"/>
      <c r="U3874" s="314"/>
    </row>
    <row r="3875" spans="16:21">
      <c r="P3875" s="223"/>
      <c r="Q3875" s="223"/>
      <c r="R3875" s="223"/>
      <c r="S3875" s="223"/>
      <c r="T3875" s="223"/>
      <c r="U3875" s="314"/>
    </row>
    <row r="3876" spans="16:21">
      <c r="P3876" s="223"/>
      <c r="Q3876" s="223"/>
      <c r="R3876" s="223"/>
      <c r="S3876" s="223"/>
      <c r="T3876" s="223"/>
      <c r="U3876" s="314"/>
    </row>
    <row r="3877" spans="16:21">
      <c r="P3877" s="223"/>
      <c r="Q3877" s="223"/>
      <c r="R3877" s="223"/>
      <c r="S3877" s="223"/>
      <c r="T3877" s="223"/>
      <c r="U3877" s="314"/>
    </row>
    <row r="3878" spans="16:21">
      <c r="P3878" s="223"/>
      <c r="Q3878" s="223"/>
      <c r="R3878" s="223"/>
      <c r="S3878" s="223"/>
      <c r="T3878" s="223"/>
      <c r="U3878" s="314"/>
    </row>
    <row r="3879" spans="16:21">
      <c r="P3879" s="223"/>
      <c r="Q3879" s="223"/>
      <c r="R3879" s="223"/>
      <c r="S3879" s="223"/>
      <c r="T3879" s="223"/>
      <c r="U3879" s="314"/>
    </row>
    <row r="3880" spans="16:21">
      <c r="P3880" s="223"/>
      <c r="Q3880" s="223"/>
      <c r="R3880" s="223"/>
      <c r="S3880" s="223"/>
      <c r="T3880" s="223"/>
      <c r="U3880" s="314"/>
    </row>
    <row r="3881" spans="16:21">
      <c r="P3881" s="223"/>
      <c r="Q3881" s="223"/>
      <c r="R3881" s="223"/>
      <c r="S3881" s="223"/>
      <c r="T3881" s="223"/>
      <c r="U3881" s="314"/>
    </row>
    <row r="3882" spans="16:21">
      <c r="P3882" s="223"/>
      <c r="Q3882" s="223"/>
      <c r="R3882" s="223"/>
      <c r="S3882" s="223"/>
      <c r="T3882" s="223"/>
      <c r="U3882" s="314"/>
    </row>
    <row r="3883" spans="16:21">
      <c r="P3883" s="223"/>
      <c r="Q3883" s="223"/>
      <c r="R3883" s="223"/>
      <c r="S3883" s="223"/>
      <c r="T3883" s="223"/>
      <c r="U3883" s="314"/>
    </row>
    <row r="3884" spans="16:21">
      <c r="P3884" s="223"/>
      <c r="Q3884" s="223"/>
      <c r="R3884" s="223"/>
      <c r="S3884" s="223"/>
      <c r="T3884" s="223"/>
      <c r="U3884" s="314"/>
    </row>
    <row r="3885" spans="16:21">
      <c r="P3885" s="223"/>
      <c r="Q3885" s="223"/>
      <c r="R3885" s="223"/>
      <c r="S3885" s="223"/>
      <c r="T3885" s="223"/>
      <c r="U3885" s="314"/>
    </row>
    <row r="3886" spans="16:21">
      <c r="P3886" s="223"/>
      <c r="Q3886" s="223"/>
      <c r="R3886" s="223"/>
      <c r="S3886" s="223"/>
      <c r="T3886" s="223"/>
      <c r="U3886" s="314"/>
    </row>
    <row r="3887" spans="16:21">
      <c r="P3887" s="223"/>
      <c r="Q3887" s="223"/>
      <c r="R3887" s="223"/>
      <c r="S3887" s="223"/>
      <c r="T3887" s="223"/>
      <c r="U3887" s="314"/>
    </row>
    <row r="3888" spans="16:21">
      <c r="P3888" s="223"/>
      <c r="Q3888" s="223"/>
      <c r="R3888" s="223"/>
      <c r="S3888" s="223"/>
      <c r="T3888" s="223"/>
      <c r="U3888" s="314"/>
    </row>
    <row r="3889" spans="16:21">
      <c r="P3889" s="223"/>
      <c r="Q3889" s="223"/>
      <c r="R3889" s="223"/>
      <c r="S3889" s="223"/>
      <c r="T3889" s="223"/>
      <c r="U3889" s="314"/>
    </row>
    <row r="3890" spans="16:21">
      <c r="P3890" s="223"/>
      <c r="Q3890" s="223"/>
      <c r="R3890" s="223"/>
      <c r="S3890" s="223"/>
      <c r="T3890" s="223"/>
      <c r="U3890" s="314"/>
    </row>
    <row r="3891" spans="16:21">
      <c r="P3891" s="223"/>
      <c r="Q3891" s="223"/>
      <c r="R3891" s="223"/>
      <c r="S3891" s="223"/>
      <c r="T3891" s="223"/>
      <c r="U3891" s="314"/>
    </row>
    <row r="3892" spans="16:21">
      <c r="P3892" s="223"/>
      <c r="Q3892" s="223"/>
      <c r="R3892" s="223"/>
      <c r="S3892" s="223"/>
      <c r="T3892" s="223"/>
      <c r="U3892" s="314"/>
    </row>
    <row r="3893" spans="16:21">
      <c r="P3893" s="223"/>
      <c r="Q3893" s="223"/>
      <c r="R3893" s="223"/>
      <c r="S3893" s="223"/>
      <c r="T3893" s="223"/>
      <c r="U3893" s="314"/>
    </row>
    <row r="3894" spans="16:21">
      <c r="P3894" s="223"/>
      <c r="Q3894" s="223"/>
      <c r="R3894" s="223"/>
      <c r="S3894" s="223"/>
      <c r="T3894" s="223"/>
      <c r="U3894" s="314"/>
    </row>
    <row r="3895" spans="16:21">
      <c r="P3895" s="223"/>
      <c r="Q3895" s="223"/>
      <c r="R3895" s="223"/>
      <c r="S3895" s="223"/>
      <c r="T3895" s="223"/>
      <c r="U3895" s="314"/>
    </row>
    <row r="3896" spans="16:21">
      <c r="P3896" s="223"/>
      <c r="Q3896" s="223"/>
      <c r="R3896" s="223"/>
      <c r="S3896" s="223"/>
      <c r="T3896" s="223"/>
      <c r="U3896" s="314"/>
    </row>
    <row r="3897" spans="16:21">
      <c r="P3897" s="223"/>
      <c r="Q3897" s="223"/>
      <c r="R3897" s="223"/>
      <c r="S3897" s="223"/>
      <c r="T3897" s="223"/>
      <c r="U3897" s="314"/>
    </row>
    <row r="3898" spans="16:21">
      <c r="P3898" s="223"/>
      <c r="Q3898" s="223"/>
      <c r="R3898" s="223"/>
      <c r="S3898" s="223"/>
      <c r="T3898" s="223"/>
      <c r="U3898" s="314"/>
    </row>
    <row r="3899" spans="16:21">
      <c r="P3899" s="223"/>
      <c r="Q3899" s="223"/>
      <c r="R3899" s="223"/>
      <c r="S3899" s="223"/>
      <c r="T3899" s="223"/>
      <c r="U3899" s="314"/>
    </row>
    <row r="3900" spans="16:21">
      <c r="P3900" s="223"/>
      <c r="Q3900" s="223"/>
      <c r="R3900" s="223"/>
      <c r="S3900" s="223"/>
      <c r="T3900" s="223"/>
      <c r="U3900" s="314"/>
    </row>
    <row r="3901" spans="16:21">
      <c r="P3901" s="223"/>
      <c r="Q3901" s="223"/>
      <c r="R3901" s="223"/>
      <c r="S3901" s="223"/>
      <c r="T3901" s="223"/>
      <c r="U3901" s="314"/>
    </row>
    <row r="3902" spans="16:21">
      <c r="P3902" s="223"/>
      <c r="Q3902" s="223"/>
      <c r="R3902" s="223"/>
      <c r="S3902" s="223"/>
      <c r="T3902" s="223"/>
      <c r="U3902" s="314"/>
    </row>
    <row r="3903" spans="16:21">
      <c r="P3903" s="223"/>
      <c r="Q3903" s="223"/>
      <c r="R3903" s="223"/>
      <c r="S3903" s="223"/>
      <c r="T3903" s="223"/>
      <c r="U3903" s="314"/>
    </row>
    <row r="3904" spans="16:21">
      <c r="P3904" s="223"/>
      <c r="Q3904" s="223"/>
      <c r="R3904" s="223"/>
      <c r="S3904" s="223"/>
      <c r="T3904" s="223"/>
      <c r="U3904" s="314"/>
    </row>
    <row r="3905" spans="16:21">
      <c r="P3905" s="223"/>
      <c r="Q3905" s="223"/>
      <c r="R3905" s="223"/>
      <c r="S3905" s="223"/>
      <c r="T3905" s="223"/>
      <c r="U3905" s="314"/>
    </row>
    <row r="3906" spans="16:21">
      <c r="P3906" s="223"/>
      <c r="Q3906" s="223"/>
      <c r="R3906" s="223"/>
      <c r="S3906" s="223"/>
      <c r="T3906" s="223"/>
      <c r="U3906" s="314"/>
    </row>
    <row r="3907" spans="16:21">
      <c r="P3907" s="223"/>
      <c r="Q3907" s="223"/>
      <c r="R3907" s="223"/>
      <c r="S3907" s="223"/>
      <c r="T3907" s="223"/>
      <c r="U3907" s="314"/>
    </row>
    <row r="3908" spans="16:21">
      <c r="P3908" s="223"/>
      <c r="Q3908" s="223"/>
      <c r="R3908" s="223"/>
      <c r="S3908" s="223"/>
      <c r="T3908" s="223"/>
      <c r="U3908" s="314"/>
    </row>
    <row r="3909" spans="16:21">
      <c r="P3909" s="223"/>
      <c r="Q3909" s="223"/>
      <c r="R3909" s="223"/>
      <c r="S3909" s="223"/>
      <c r="T3909" s="223"/>
      <c r="U3909" s="314"/>
    </row>
    <row r="3910" spans="16:21">
      <c r="P3910" s="223"/>
      <c r="Q3910" s="223"/>
      <c r="R3910" s="223"/>
      <c r="S3910" s="223"/>
      <c r="T3910" s="223"/>
      <c r="U3910" s="314"/>
    </row>
    <row r="3911" spans="16:21">
      <c r="P3911" s="223"/>
      <c r="Q3911" s="223"/>
      <c r="R3911" s="223"/>
      <c r="S3911" s="223"/>
      <c r="T3911" s="223"/>
      <c r="U3911" s="314"/>
    </row>
    <row r="3912" spans="16:21">
      <c r="P3912" s="223"/>
      <c r="Q3912" s="223"/>
      <c r="R3912" s="223"/>
      <c r="S3912" s="223"/>
      <c r="T3912" s="223"/>
      <c r="U3912" s="314"/>
    </row>
    <row r="3913" spans="16:21">
      <c r="P3913" s="223"/>
      <c r="Q3913" s="223"/>
      <c r="R3913" s="223"/>
      <c r="S3913" s="223"/>
      <c r="T3913" s="223"/>
      <c r="U3913" s="314"/>
    </row>
    <row r="3914" spans="16:21">
      <c r="P3914" s="223"/>
      <c r="Q3914" s="223"/>
      <c r="R3914" s="223"/>
      <c r="S3914" s="223"/>
      <c r="T3914" s="223"/>
      <c r="U3914" s="314"/>
    </row>
    <row r="3915" spans="16:21">
      <c r="P3915" s="223"/>
      <c r="Q3915" s="223"/>
      <c r="R3915" s="223"/>
      <c r="S3915" s="223"/>
      <c r="T3915" s="223"/>
      <c r="U3915" s="314"/>
    </row>
    <row r="3916" spans="16:21">
      <c r="P3916" s="223"/>
      <c r="Q3916" s="223"/>
      <c r="R3916" s="223"/>
      <c r="S3916" s="223"/>
      <c r="T3916" s="223"/>
      <c r="U3916" s="314"/>
    </row>
    <row r="3917" spans="16:21">
      <c r="P3917" s="223"/>
      <c r="Q3917" s="223"/>
      <c r="R3917" s="223"/>
      <c r="S3917" s="223"/>
      <c r="T3917" s="223"/>
      <c r="U3917" s="314"/>
    </row>
    <row r="3918" spans="16:21">
      <c r="P3918" s="223"/>
      <c r="Q3918" s="223"/>
      <c r="R3918" s="223"/>
      <c r="S3918" s="223"/>
      <c r="T3918" s="223"/>
      <c r="U3918" s="314"/>
    </row>
    <row r="3919" spans="16:21">
      <c r="P3919" s="223"/>
      <c r="Q3919" s="223"/>
      <c r="R3919" s="223"/>
      <c r="S3919" s="223"/>
      <c r="T3919" s="223"/>
      <c r="U3919" s="314"/>
    </row>
    <row r="3920" spans="16:21">
      <c r="P3920" s="223"/>
      <c r="Q3920" s="223"/>
      <c r="R3920" s="223"/>
      <c r="S3920" s="223"/>
      <c r="T3920" s="223"/>
      <c r="U3920" s="314"/>
    </row>
    <row r="3921" spans="16:21">
      <c r="P3921" s="223"/>
      <c r="Q3921" s="223"/>
      <c r="R3921" s="223"/>
      <c r="S3921" s="223"/>
      <c r="T3921" s="223"/>
      <c r="U3921" s="314"/>
    </row>
    <row r="3922" spans="16:21">
      <c r="P3922" s="223"/>
      <c r="Q3922" s="223"/>
      <c r="R3922" s="223"/>
      <c r="S3922" s="223"/>
      <c r="T3922" s="223"/>
      <c r="U3922" s="314"/>
    </row>
    <row r="3923" spans="16:21">
      <c r="P3923" s="223"/>
      <c r="Q3923" s="223"/>
      <c r="R3923" s="223"/>
      <c r="S3923" s="223"/>
      <c r="T3923" s="223"/>
      <c r="U3923" s="314"/>
    </row>
    <row r="3924" spans="16:21">
      <c r="P3924" s="223"/>
      <c r="Q3924" s="223"/>
      <c r="R3924" s="223"/>
      <c r="S3924" s="223"/>
      <c r="T3924" s="223"/>
      <c r="U3924" s="314"/>
    </row>
    <row r="3925" spans="16:21">
      <c r="P3925" s="223"/>
      <c r="Q3925" s="223"/>
      <c r="R3925" s="223"/>
      <c r="S3925" s="223"/>
      <c r="T3925" s="223"/>
      <c r="U3925" s="314"/>
    </row>
    <row r="3926" spans="16:21">
      <c r="P3926" s="223"/>
      <c r="Q3926" s="223"/>
      <c r="R3926" s="223"/>
      <c r="S3926" s="223"/>
      <c r="T3926" s="223"/>
      <c r="U3926" s="314"/>
    </row>
    <row r="3927" spans="16:21">
      <c r="P3927" s="223"/>
      <c r="Q3927" s="223"/>
      <c r="R3927" s="223"/>
      <c r="S3927" s="223"/>
      <c r="T3927" s="223"/>
      <c r="U3927" s="314"/>
    </row>
  </sheetData>
  <mergeCells count="250">
    <mergeCell ref="B34:H34"/>
    <mergeCell ref="B35:H35"/>
    <mergeCell ref="B36:H36"/>
    <mergeCell ref="B55:H55"/>
    <mergeCell ref="B56:H56"/>
    <mergeCell ref="B57:H57"/>
    <mergeCell ref="B58:H58"/>
    <mergeCell ref="B506:I506"/>
    <mergeCell ref="B501:H501"/>
    <mergeCell ref="B502:H502"/>
    <mergeCell ref="B503:H503"/>
    <mergeCell ref="B429:I429"/>
    <mergeCell ref="B426:H426"/>
    <mergeCell ref="B427:H427"/>
    <mergeCell ref="B428:H428"/>
    <mergeCell ref="B397:I397"/>
    <mergeCell ref="B394:H394"/>
    <mergeCell ref="B395:H395"/>
    <mergeCell ref="B396:H396"/>
    <mergeCell ref="B409:I409"/>
    <mergeCell ref="B162:H162"/>
    <mergeCell ref="B163:H163"/>
    <mergeCell ref="B164:H164"/>
    <mergeCell ref="B483:U483"/>
    <mergeCell ref="B460:H460"/>
    <mergeCell ref="B461:H461"/>
    <mergeCell ref="B505:H505"/>
    <mergeCell ref="J505:K505"/>
    <mergeCell ref="B499:I499"/>
    <mergeCell ref="B496:H496"/>
    <mergeCell ref="B497:H497"/>
    <mergeCell ref="B498:H498"/>
    <mergeCell ref="J496:K496"/>
    <mergeCell ref="J497:K497"/>
    <mergeCell ref="J498:K498"/>
    <mergeCell ref="J502:K502"/>
    <mergeCell ref="J503:K503"/>
    <mergeCell ref="J504:K504"/>
    <mergeCell ref="J501:K501"/>
    <mergeCell ref="B504:H504"/>
    <mergeCell ref="B482:I482"/>
    <mergeCell ref="B479:H479"/>
    <mergeCell ref="B480:H480"/>
    <mergeCell ref="B481:H481"/>
    <mergeCell ref="J479:K479"/>
    <mergeCell ref="J480:K480"/>
    <mergeCell ref="J481:K481"/>
    <mergeCell ref="J218:K218"/>
    <mergeCell ref="B219:I219"/>
    <mergeCell ref="B363:I363"/>
    <mergeCell ref="B360:H360"/>
    <mergeCell ref="B361:H361"/>
    <mergeCell ref="B362:H362"/>
    <mergeCell ref="J360:K360"/>
    <mergeCell ref="J361:K361"/>
    <mergeCell ref="J244:K244"/>
    <mergeCell ref="B246:I246"/>
    <mergeCell ref="B244:H244"/>
    <mergeCell ref="J362:K362"/>
    <mergeCell ref="B347:I347"/>
    <mergeCell ref="J245:K245"/>
    <mergeCell ref="B293:H293"/>
    <mergeCell ref="B294:H294"/>
    <mergeCell ref="B266:I266"/>
    <mergeCell ref="B262:H262"/>
    <mergeCell ref="B263:H263"/>
    <mergeCell ref="B297:U297"/>
    <mergeCell ref="B309:U309"/>
    <mergeCell ref="B326:U326"/>
    <mergeCell ref="B348:U348"/>
    <mergeCell ref="B264:H264"/>
    <mergeCell ref="B305:H305"/>
    <mergeCell ref="B306:H306"/>
    <mergeCell ref="B282:I282"/>
    <mergeCell ref="B279:H279"/>
    <mergeCell ref="B280:H280"/>
    <mergeCell ref="B281:H281"/>
    <mergeCell ref="J279:K279"/>
    <mergeCell ref="J280:K280"/>
    <mergeCell ref="J281:K281"/>
    <mergeCell ref="B265:H265"/>
    <mergeCell ref="B307:H307"/>
    <mergeCell ref="B295:H295"/>
    <mergeCell ref="J396:K396"/>
    <mergeCell ref="B384:I384"/>
    <mergeCell ref="B381:H381"/>
    <mergeCell ref="B382:H382"/>
    <mergeCell ref="B383:H383"/>
    <mergeCell ref="J381:K381"/>
    <mergeCell ref="J382:K382"/>
    <mergeCell ref="J383:K383"/>
    <mergeCell ref="J265:K265"/>
    <mergeCell ref="J305:K305"/>
    <mergeCell ref="J306:K306"/>
    <mergeCell ref="J307:K307"/>
    <mergeCell ref="B267:U267"/>
    <mergeCell ref="B344:H344"/>
    <mergeCell ref="B345:H345"/>
    <mergeCell ref="B346:H346"/>
    <mergeCell ref="J394:K394"/>
    <mergeCell ref="J395:K395"/>
    <mergeCell ref="B322:H322"/>
    <mergeCell ref="B323:H323"/>
    <mergeCell ref="B364:U364"/>
    <mergeCell ref="J81:K81"/>
    <mergeCell ref="B80:H80"/>
    <mergeCell ref="J80:K80"/>
    <mergeCell ref="J151:K151"/>
    <mergeCell ref="B84:U84"/>
    <mergeCell ref="B102:U102"/>
    <mergeCell ref="B123:I123"/>
    <mergeCell ref="B101:I101"/>
    <mergeCell ref="B83:I83"/>
    <mergeCell ref="B124:U124"/>
    <mergeCell ref="B98:H98"/>
    <mergeCell ref="B99:H99"/>
    <mergeCell ref="B100:H100"/>
    <mergeCell ref="J192:K192"/>
    <mergeCell ref="J193:K193"/>
    <mergeCell ref="B81:H81"/>
    <mergeCell ref="B220:U220"/>
    <mergeCell ref="B120:H120"/>
    <mergeCell ref="J215:K215"/>
    <mergeCell ref="J216:K216"/>
    <mergeCell ref="J217:K217"/>
    <mergeCell ref="J99:K99"/>
    <mergeCell ref="J100:K100"/>
    <mergeCell ref="B82:H82"/>
    <mergeCell ref="J82:K82"/>
    <mergeCell ref="B215:H215"/>
    <mergeCell ref="B216:H216"/>
    <mergeCell ref="B217:H217"/>
    <mergeCell ref="J194:K194"/>
    <mergeCell ref="B192:H192"/>
    <mergeCell ref="B193:H193"/>
    <mergeCell ref="B218:H218"/>
    <mergeCell ref="B196:I196"/>
    <mergeCell ref="B197:U197"/>
    <mergeCell ref="J120:K120"/>
    <mergeCell ref="B121:H121"/>
    <mergeCell ref="J121:K121"/>
    <mergeCell ref="M9:M10"/>
    <mergeCell ref="N9:N10"/>
    <mergeCell ref="O9:O10"/>
    <mergeCell ref="B59:I59"/>
    <mergeCell ref="B153:U153"/>
    <mergeCell ref="B166:U166"/>
    <mergeCell ref="B194:H194"/>
    <mergeCell ref="B195:H195"/>
    <mergeCell ref="J195:K195"/>
    <mergeCell ref="B60:U60"/>
    <mergeCell ref="J162:K162"/>
    <mergeCell ref="J163:K163"/>
    <mergeCell ref="J164:K164"/>
    <mergeCell ref="B122:H122"/>
    <mergeCell ref="J122:K122"/>
    <mergeCell ref="B149:H149"/>
    <mergeCell ref="B150:H150"/>
    <mergeCell ref="B151:H151"/>
    <mergeCell ref="B152:I152"/>
    <mergeCell ref="J149:K149"/>
    <mergeCell ref="J150:K150"/>
    <mergeCell ref="B165:I165"/>
    <mergeCell ref="J79:K79"/>
    <mergeCell ref="B79:H79"/>
    <mergeCell ref="B12:U12"/>
    <mergeCell ref="J34:K34"/>
    <mergeCell ref="J35:K35"/>
    <mergeCell ref="J36:K36"/>
    <mergeCell ref="B37:I37"/>
    <mergeCell ref="B38:U38"/>
    <mergeCell ref="J55:K55"/>
    <mergeCell ref="J56:K56"/>
    <mergeCell ref="J344:K344"/>
    <mergeCell ref="J57:K57"/>
    <mergeCell ref="J58:K58"/>
    <mergeCell ref="B247:U247"/>
    <mergeCell ref="B243:H243"/>
    <mergeCell ref="J243:K243"/>
    <mergeCell ref="B245:H245"/>
    <mergeCell ref="J98:K98"/>
    <mergeCell ref="B283:U283"/>
    <mergeCell ref="B296:I296"/>
    <mergeCell ref="J293:K293"/>
    <mergeCell ref="J294:K294"/>
    <mergeCell ref="J295:K295"/>
    <mergeCell ref="J262:K262"/>
    <mergeCell ref="J263:K263"/>
    <mergeCell ref="J264:K264"/>
    <mergeCell ref="H1:O1"/>
    <mergeCell ref="H2:O2"/>
    <mergeCell ref="H3:O3"/>
    <mergeCell ref="H4:O4"/>
    <mergeCell ref="U9:U10"/>
    <mergeCell ref="A8:U8"/>
    <mergeCell ref="A9:A10"/>
    <mergeCell ref="F9:F10"/>
    <mergeCell ref="G9:G10"/>
    <mergeCell ref="P9:P10"/>
    <mergeCell ref="Q9:Q10"/>
    <mergeCell ref="I9:K9"/>
    <mergeCell ref="T9:T10"/>
    <mergeCell ref="H5:O5"/>
    <mergeCell ref="H6:O6"/>
    <mergeCell ref="A7:U7"/>
    <mergeCell ref="S9:S10"/>
    <mergeCell ref="R9:R10"/>
    <mergeCell ref="B9:B10"/>
    <mergeCell ref="C9:C10"/>
    <mergeCell ref="D9:D10"/>
    <mergeCell ref="E9:E10"/>
    <mergeCell ref="H9:H10"/>
    <mergeCell ref="L9:L10"/>
    <mergeCell ref="B308:I308"/>
    <mergeCell ref="J345:K345"/>
    <mergeCell ref="J346:K346"/>
    <mergeCell ref="J322:K322"/>
    <mergeCell ref="J323:K323"/>
    <mergeCell ref="J324:K324"/>
    <mergeCell ref="J407:K407"/>
    <mergeCell ref="J405:K405"/>
    <mergeCell ref="B407:H407"/>
    <mergeCell ref="B406:H406"/>
    <mergeCell ref="B324:H324"/>
    <mergeCell ref="B325:I325"/>
    <mergeCell ref="B385:U385"/>
    <mergeCell ref="B408:H408"/>
    <mergeCell ref="J408:K408"/>
    <mergeCell ref="B398:U398"/>
    <mergeCell ref="B410:U410"/>
    <mergeCell ref="J406:K406"/>
    <mergeCell ref="B430:U430"/>
    <mergeCell ref="B447:U447"/>
    <mergeCell ref="B463:U463"/>
    <mergeCell ref="B405:H405"/>
    <mergeCell ref="J426:K426"/>
    <mergeCell ref="J427:K427"/>
    <mergeCell ref="J428:K428"/>
    <mergeCell ref="J445:K445"/>
    <mergeCell ref="B446:I446"/>
    <mergeCell ref="B445:H445"/>
    <mergeCell ref="J443:K443"/>
    <mergeCell ref="J444:K444"/>
    <mergeCell ref="B443:H443"/>
    <mergeCell ref="B444:H444"/>
    <mergeCell ref="J461:K461"/>
    <mergeCell ref="J459:K459"/>
    <mergeCell ref="J460:K460"/>
    <mergeCell ref="B462:I462"/>
    <mergeCell ref="B459:H459"/>
  </mergeCells>
  <phoneticPr fontId="7" type="noConversion"/>
  <printOptions horizontalCentered="1"/>
  <pageMargins left="0.24" right="0.15748031496062992" top="0.78" bottom="0.19685039370078741" header="0.15748031496062992" footer="0.15748031496062992"/>
  <pageSetup paperSize="9" orientation="landscape" r:id="rId1"/>
  <headerFooter alignWithMargins="0"/>
  <rowBreaks count="2" manualBreakCount="2">
    <brk id="494" min="1" max="20" man="1"/>
    <brk id="516" min="1" max="20" man="1"/>
  </rowBreaks>
  <colBreaks count="1" manualBreakCount="1">
    <brk id="21" max="1048575" man="1"/>
  </colBreaks>
  <ignoredErrors>
    <ignoredError sqref="N117 M119 N14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на 01.01.2013г.</vt:lpstr>
      <vt:lpstr>Мосты на 01.09.2016год</vt:lpstr>
      <vt:lpstr>'Мосты на 01.09.2016год'!Заголовки_для_печати</vt:lpstr>
      <vt:lpstr>'на 01.01.2013г.'!Заголовки_для_печати</vt:lpstr>
      <vt:lpstr>'Мосты на 01.09.2016год'!Область_печати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slobozh</dc:creator>
  <cp:lastModifiedBy>Кравцов</cp:lastModifiedBy>
  <cp:lastPrinted>2016-09-08T09:10:47Z</cp:lastPrinted>
  <dcterms:created xsi:type="dcterms:W3CDTF">2010-05-05T09:36:37Z</dcterms:created>
  <dcterms:modified xsi:type="dcterms:W3CDTF">2016-11-01T07:27:15Z</dcterms:modified>
</cp:coreProperties>
</file>